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1" activeTab="1"/>
  </bookViews>
  <sheets>
    <sheet name="2026年" sheetId="3" state="hidden" r:id="rId1"/>
    <sheet name="附件2" sheetId="5" r:id="rId2"/>
  </sheets>
  <definedNames>
    <definedName name="_xlnm._FilterDatabase" localSheetId="0" hidden="1">'2026年'!$A$4:$AF$150</definedName>
    <definedName name="_xlnm._FilterDatabase" localSheetId="1" hidden="1">附件2!$5:$133</definedName>
    <definedName name="_xlnm.Print_Area" localSheetId="0">'2026年'!$A$1:$AE$150</definedName>
    <definedName name="_xlnm.Print_Titles" localSheetId="0">'2026年'!$3:$4</definedName>
    <definedName name="_xlnm.Print_Titles" localSheetId="1">附件2!$4:$5</definedName>
    <definedName name="_xlnm.Print_Area" localSheetId="1">附件2!$A$1:$E$133</definedName>
  </definedNames>
  <calcPr calcId="144525"/>
</workbook>
</file>

<file path=xl/sharedStrings.xml><?xml version="1.0" encoding="utf-8"?>
<sst xmlns="http://schemas.openxmlformats.org/spreadsheetml/2006/main" count="1234" uniqueCount="379">
  <si>
    <t>2026年民航安全能力建设项目联审通过项目清单</t>
  </si>
  <si>
    <t>金额：万元</t>
  </si>
  <si>
    <t>综合序号</t>
  </si>
  <si>
    <t>部门序号</t>
  </si>
  <si>
    <t>项目名称</t>
  </si>
  <si>
    <t>项目属性（普通/科研）</t>
  </si>
  <si>
    <t>项目承担单位</t>
  </si>
  <si>
    <t>归口司局</t>
  </si>
  <si>
    <t>计划开始执行年份</t>
  </si>
  <si>
    <t>项目周期</t>
  </si>
  <si>
    <t>总投资</t>
  </si>
  <si>
    <t>申请财政拨款</t>
  </si>
  <si>
    <t>其他资金</t>
  </si>
  <si>
    <t>司局建议资助金额</t>
  </si>
  <si>
    <t>中介机构审计金额</t>
  </si>
  <si>
    <t>审定金额</t>
  </si>
  <si>
    <t>审减率</t>
  </si>
  <si>
    <t>调减说明</t>
  </si>
  <si>
    <t>备注</t>
  </si>
  <si>
    <t>小计</t>
  </si>
  <si>
    <t>2026年</t>
  </si>
  <si>
    <t>2027年</t>
  </si>
  <si>
    <t>2028年</t>
  </si>
  <si>
    <t>合    计</t>
  </si>
  <si>
    <t>综合司</t>
  </si>
  <si>
    <t>中国民航安全和发展国际传播研究</t>
  </si>
  <si>
    <t>普通</t>
  </si>
  <si>
    <t>中国民航局国际合作服务中心</t>
  </si>
  <si>
    <t>3年</t>
  </si>
  <si>
    <t>1、委托业务费未提供具体委托单位、委托内容及金额依据等，调减50%即33万元；
2、差旅费未提供具体差旅计划等信息，调减50%左右共调减18万元；
3、印刷费共调减15万元，本项目主要为网站及外宣平台宣传，印刷需求较小，第一年留50%金额印刷资料，第二年留2万元印刷费备用，第三年属于项目后期，留4万元印刷费备用；其他项目共调减10.5万元。</t>
  </si>
  <si>
    <t>中国民航安全舆情监测分析研究</t>
  </si>
  <si>
    <t>合肥航联文化传播有限公司</t>
  </si>
  <si>
    <t>1、设备购置费未提供具体购置明细及价格依据，调减15万元；
2、信息网络及软件购置更新未提供具体购置明细及价格依据，调减9万元</t>
  </si>
  <si>
    <t>民航舆情应对长效机制建设</t>
  </si>
  <si>
    <t>中国民用航空华东地区管理局本级</t>
  </si>
  <si>
    <t>2年</t>
  </si>
  <si>
    <t>1、主要为委托业务费未提供具体明细调减26万元；
2、差旅费未提供具体差旅计划调减12万元
3、劳务费聘请专家人次过多，精简劳务费支出调减50%即10万元</t>
  </si>
  <si>
    <t>大安全大应急框架下民航应急管理制度研究</t>
  </si>
  <si>
    <t>科研</t>
  </si>
  <si>
    <t>中国民航科学技术研究院</t>
  </si>
  <si>
    <t>差旅费未提供差旅计划等详细信息调减17万元</t>
  </si>
  <si>
    <t>航安办</t>
  </si>
  <si>
    <t>民航安全管理类重大安全隐患标准优化以及智能判别研究</t>
  </si>
  <si>
    <t>中国民航大学</t>
  </si>
  <si>
    <t>1年</t>
  </si>
  <si>
    <t>1、委托业务费，没有明确价格依据，调减30%， 核减9.45万元。
2、差旅、会议、 国际合作与交流费，核减7.19万元。
3、专家咨询费，咨询相关专家，如果通讯方式咨询，每次最高为360元/次，将咨询人数由69调整至30人，核减6.00万元。</t>
  </si>
  <si>
    <t>低空经济央地联合安全监管体系研究</t>
  </si>
  <si>
    <t>1、印刷费项目书中未发现有发布论文的需求，绩效均为研究报告等内容，另调研材料，文献等应都能查阅电子版内容，不需重新印刷，调减17.1万元；
2、劳务费说明临时聘用人员15人，但目标绩效仅培养研究生3-5人，调减聘用人员为5人，调减16万元；
3、每年差旅费次数过多，本项目主要为研究文献、案例等，应不需如此规模的差旅与会议，缩减差旅、会议费50%，共调减70万元；
4、委托业务费未提供具体委托单位及委托内容，没有提供价格依据，调减50%，42.5万元；
5、其他项目共调减6.9万元。</t>
  </si>
  <si>
    <t>低空民航安全监管外部协同的模式与路径研究</t>
  </si>
  <si>
    <t>中国民航管理干部学院</t>
  </si>
  <si>
    <t>1、差旅费申报次数多调减12.5万
2、委托业务费委托内容为数据分析与案例编写，可由项目组完成，调减20万
3、设备购置因项目成果是报告或论文，无采购设备必要，调减15.4万</t>
  </si>
  <si>
    <t>基于中国传统历史文化和当前人工智能（AI）技术的民航安全管理理论和技术方法研究</t>
  </si>
  <si>
    <t>1、信息网络费无明细,但项目主要研究AI，保留AI技术开发费40万，调减40万；
2、差旅费申报差旅次数由每年30次调减为8次，调减42万</t>
  </si>
  <si>
    <t>航空器事故/事件医学调查毒理学检测体系建设及应用</t>
  </si>
  <si>
    <t>中国民用航空局民用航空医学中心</t>
  </si>
  <si>
    <t>1、专用材料无明细，且设备专用性不强，属于实验常用器材，调减34万；
2、信息网络购置费不支持服务云，网络邮箱采购，调减30万。</t>
  </si>
  <si>
    <t>基于模拟机反驱技术的飞行操纵类典型事故预防研究</t>
  </si>
  <si>
    <t>南航科技（广东横琴）有限公司</t>
  </si>
  <si>
    <t>1、设备购置费均为采购服务器等费用，网上服务器词条均为租赁服务器报价，此部分能否以租赁方式进行，另未提供采购明细及价格依据，此部分调减75%，45万元；
2、委托业务费未提供具体委托单位、委托内容及价格依据，共调减60万元；
3、其他商品支出为采购数据包费用，未提供具体明细和价格依据，调减40万元；
4、办公费为采购文献资料检索与知识产权费用，调减10万元；
5、劳务费项目前期无编写报告需求，项目后期无现场调研需求，调减50%，15万元；
6、其他项目共调减4.6万元。</t>
  </si>
  <si>
    <t>民用航空器安全风险预防技术和不安全事件调查分析方法研究</t>
  </si>
  <si>
    <t>1、委托业务费核减没有报价单的39万元；不支持项目主要研究目标全部通过外委达成，且其中包含会议费，差旅费，报告撰写费等，核减90万元；委托业务费合计核减129万元；
2、申报差旅次数过多，核减50%，65万元；
3、因申报过多邮寄费，印刷费，专利费，远超项目成果申报需要，其他费用核减80%，47.5万元；
4、申报书中无需出国考察计划，因公出国（境）费用核减100%，核减15万元。</t>
  </si>
  <si>
    <t>民用航空器事故调查管理能力系统化提升研究</t>
  </si>
  <si>
    <t>1、差旅费由每年出差120人次调整为每年出差60人次，10人每年出差6次，调减94万；
2、委托业务费委托内容及价格依据不明确，调减50%，75万。</t>
  </si>
  <si>
    <t>民航安全事件数据与安全监管数据融合联动工作机制研究</t>
  </si>
  <si>
    <t>中国民用航空中南地区管理局本级</t>
  </si>
  <si>
    <t>1、差旅次数由205人次调减为55人次，差旅费调减60万；
2、委托业务费未提供明细调减16万。</t>
  </si>
  <si>
    <t>提高航空安全信息收集和处理系统服务质量</t>
  </si>
  <si>
    <t>民航数据通信有限责任公司</t>
  </si>
  <si>
    <t>上报12.88万元，审定9.88万</t>
  </si>
  <si>
    <t>1、设备购置费没有提供具体购置设备明细及价格依据，调减50%，50万元；
2、委托业务费申报金额按总金额的30%按照标准顶格申报，未提供具体购买明细和价格依据，调减50%，60万元；
3、调研会议未提供具体会议计划，核减20%，9万元，推广应用成果会议费用超标，调减50%，10万元，合计调减19万元；
4、信息网络及软件购置部分为购买数据库，没有提供具体购置项目明细及价格依据，调减50%，15万元；
5、差旅费部分未提供具体差旅计划人员等信息，调减20%，9万元；
6、其他项目共调减11万元。</t>
  </si>
  <si>
    <t>登记申报金额320万元，项目书实际申报396.8万元</t>
  </si>
  <si>
    <t>民航国际运行安全风险协同管控体系研究</t>
  </si>
  <si>
    <t>中国民用航空局运行监控中心</t>
  </si>
  <si>
    <t>1、差旅费，没有明确相关调研项目，调研人数，调减30%，核减7.50万元
2、委托业务费没有明确委托方，委托事项等，调减30%，核减7.5万元
3、信息网络及软件购置更新，没有明确更新项目，调减50%，核减，核减3万元</t>
  </si>
  <si>
    <t>新时代中国特色民航安全管理理论研究</t>
  </si>
  <si>
    <t>1、专家咨询费因为申报咨询专家次数多，申报每年咨询专家420人次，但申请召开会议3年4次，按会议次数调减专家费，调减114万； 
2、协作费主要用于雇佣专家，但与劳务费、咨询专家费重复，调减85万；
3、申报差旅次数多，差旅费调减54万。</t>
  </si>
  <si>
    <t>评审表原总投资金额为380万元，申报书填写总投资金额为526万元。</t>
  </si>
  <si>
    <t>政法司</t>
  </si>
  <si>
    <t>民航行政检查机制完善研究</t>
  </si>
  <si>
    <t>中国民用航空飞行学院</t>
  </si>
  <si>
    <t>1、差旅费未提供具体差旅计划调减10万元
2、印刷费调减前期出版论文费用后期资料印刷费用共6万元</t>
  </si>
  <si>
    <t>基于大语言模型与多智能体的民航监察员能力测度与大数据画像平台构建研究</t>
  </si>
  <si>
    <t>1、设备购置费为项目后期购置设备软件等、本项目为研究类项目，不需要购置设备，全额调减50万元；
2、委托业务费未提供具体委托单位、委托内容及价格依据等，调减50%共38万元；
3、其他商品和服务支出主要为论文发表费和专利申请费，第一年全额调减，第二年未提供具体明细调减50%，共调减16万元；</t>
  </si>
  <si>
    <t>民航安全监管下民航法修订历程及其适用指引研究</t>
  </si>
  <si>
    <t>1、印刷费印刷相关资料，论文出版等费用过高，超出预期项目成果需求，调减18.55万元；
2、会议费、差旅费均为提供具体计划，共调减10万元</t>
  </si>
  <si>
    <t>低空经济立法问题研究</t>
  </si>
  <si>
    <t>南京航空航天大学</t>
  </si>
  <si>
    <t>1、劳务费不能超过项目总金额的10%，调减超出部分共24万元
2、委托业务费未提供明细调减12.5万元</t>
  </si>
  <si>
    <t>计划司</t>
  </si>
  <si>
    <t>可持续航空燃料自主认证体系与信用体系研究</t>
  </si>
  <si>
    <t>1、委托业务费未提供具体明细调减12万元；
2、因公出国费用调减15万元</t>
  </si>
  <si>
    <t>登记申报金额195万元，项目书实际申报90万元</t>
  </si>
  <si>
    <t>国际航空减排形势分析与中国民航安全发展影响评估</t>
  </si>
  <si>
    <t>1、委托业务费未提供具体明细调减23万元；
2、其他商品和服务支出为出版论文、购买资料费用，前期无需出版论文，后期无需购买资料，此部分调减15.5万元；
3、其他项目共调减12.09万元</t>
  </si>
  <si>
    <t>登记申报金额160万元，项目书实际申报120万元</t>
  </si>
  <si>
    <t>面向“十五五”时期落实安全发展的若干关键问题研究</t>
  </si>
  <si>
    <t>1、委托业务费已提供明细，但未提供具体金额依据，调减50%，25万元；
2、差旅费共80人次，本项目为研究类项目，应无需大量差旅需求，调减50%，60万元；
3、其他项目共调减22.5万元</t>
  </si>
  <si>
    <t>航空燃料可持续性评价关键技术研究</t>
  </si>
  <si>
    <t>中国民用航空局第二研究所</t>
  </si>
  <si>
    <t>1、主要为材料费未提供具体购置材料明细及价格依据，调减11万元
2、差旅费未提供具体差旅计划等信息调减4万元</t>
  </si>
  <si>
    <t>登记申报金额300万元，项目书实际申报89.8万元</t>
  </si>
  <si>
    <t>可持续航空燃料供应体制和定价机制研究</t>
  </si>
  <si>
    <t>中国南方航空集团有限公司</t>
  </si>
  <si>
    <t>委托业务费未提供具体明细，培训费未提供培训计划，共调减19万元</t>
  </si>
  <si>
    <t>财务司</t>
  </si>
  <si>
    <t>民航安全保障财务考核和运输航空公司财务安全监测指标体系优化研究</t>
  </si>
  <si>
    <t>差旅费无差旅详细差旅计划调减9万元；其他项调减7.96万元</t>
  </si>
  <si>
    <t>人教司</t>
  </si>
  <si>
    <t>民航网络安全事件调查能力提升项目</t>
  </si>
  <si>
    <t>中国民用航空西南地区管理局本级</t>
  </si>
  <si>
    <t>1、差旅费均未提供具体差旅计划，差旅均为调研目的，调研项目应逐年降低，共调减50%，即40万元；
2、信息网络及软件购置第一年申报18万元，由于未提供具体购置明细及价格依据，调减50%，第二、三年仍申报同内容购置，全额调减，三年共调减39万元；
3、委托业务费未提供具体委托单位、委托内容及价格依据，调减50%，33.5万元；
4、设备购置未提供具体购置明细及价格依据，调减50%，13万元；</t>
  </si>
  <si>
    <t>民航行业数据安全管理及监测预警技术体系研究</t>
  </si>
  <si>
    <t>中国民用航空局信息中心</t>
  </si>
  <si>
    <t>1、信息网络及软件购置更新第一年未提供具体购置明细及价格依据，调减50%，第二、三年无需购置相同设备，全额调减，三年共调减70万元；
2、委托业务费未提供具体委托单位、委托明细及价格依据，调减50%，37.5万元；
3、设备购置费第一年未提供明细，调减50%，第二年无需再购置设备，全额调减，共调减30万元；
4、差旅费未提供具体差旅计划，调减50%即10万元；其他项目共调减1万元</t>
  </si>
  <si>
    <t>人工智能大模型赋能民航网络安全监管能力提升关键技术及示范应用研究</t>
  </si>
  <si>
    <t>1、差旅费未提供具体差旅计划，且本项目为人工智能项目，建议通过网上交流，减少差旅次数，调减60%，70万元；
2、专用设备购置主要为购置服务器，因网上搜索服务器词条都以服务器租赁为主，建议租赁服务器使用，调减60万元；
3、委托业务费未提供具体委托单位、委托明细及价格依据，调减50%即35万元；劳务费招聘临时人员17人共10月，人工智能项目应不需大量临时人力支持，调减26万元；
4、其他商品和服务支出费用为购买语料库资源费用200万条，项目相关性不足，调减75%，15万元；其他项目共调减30万元。</t>
  </si>
  <si>
    <t>民航安全关键岗位资质能力建设与智慧化评价研究（2026-2028）</t>
  </si>
  <si>
    <t>中国民用航空局职业技能鉴定指导中心</t>
  </si>
  <si>
    <t>1、差旅费，未提供具体差旅信息，调减21万元；
2、委托业务费未提供具体委托内容，调减27万元。</t>
  </si>
  <si>
    <t>民航安全检查员职业技能鉴定智慧化升级研究与实践</t>
  </si>
  <si>
    <t>广州民航职业技术学院</t>
  </si>
  <si>
    <t>委托业务费未提供明细调减15万元，其他费用-发表论文调减3万元</t>
  </si>
  <si>
    <t>国际司</t>
  </si>
  <si>
    <t>支持ICAO标准与建议措施实施项目</t>
  </si>
  <si>
    <t>1、信息网络及软件购置更新未提供具体购置明细及价格依据，第一年调减50%，第二、三年仍购置同样内容，全额调减，共调减75万元；
2、委托业务费未提供具体委托单位、委托内容及价格依据，调减50%即30万元，劳务费不能超过项目总金额的10%，调减超出部分共15万元；
3、差旅费按照5000元/人次标准执行，调减超出部分共6.8万元；其他项目共调减9.5万元。</t>
  </si>
  <si>
    <t>中国民航对外合作交流项目</t>
  </si>
  <si>
    <t>1、信息网络及软件购置更新均为购置智库等资料，此部分应属于国际合作服务中心应自行准备的数据库，不属于此项目单独使用的部分，全额调减，即57.6万元；
2、委托业务费未提供具体委托单位、委托明细及价格依据，调减50%即45万元；会议费未提供具体会议计划等信息，调减30%即30万元；
3、印刷费为印刷资料，项目前中期无项目成果产出，不应有印刷费需求，仅第三年保留部分印刷费金额，共调减43万元；
4、劳务费不能超过项目总金额的10%，调减超出部分即18万元；差旅费按照5000元/人的标准执行，调减超出部分，即调减7万元；其他项目共调减12万元。</t>
  </si>
  <si>
    <t>国际民航组织（ICAO）争端解决机制与对策研究</t>
  </si>
  <si>
    <t>1、委托业务费未提供具体明细，调减30万元；
2、差旅费部分由于研究类项目差旅需求较低，调减17.5万元；
3、劳务费限额为项目总金额的10%，调减超出部分共30万元；</t>
  </si>
  <si>
    <t>运输司</t>
  </si>
  <si>
    <t>基于多源数据治理的国内国际航空运输监测预测体系研究</t>
  </si>
  <si>
    <t>1、申报次数多，差旅费核减120万；
2、委托主体和金额不明确，委托业务费核减78万；
3、因办公费主要用于采购IATA、OAG、Seabury等数据库，鉴于项目主要研究方向为“多源数据治理”，因此办公费小幅核减15万。</t>
  </si>
  <si>
    <t>航空物流安全生产数字化技术及实施路径研究</t>
  </si>
  <si>
    <t>1、申请咨询专家会议2天，超过规定天数，调减为1天，专家咨询费核减22.5万
2、委托业务费提供了详细报价和委托内容，但未明确报价依据，调减21万元；
3、专业设备购置，补充了报价单，但是软科学研究不支持采购设备，核减50%，18万元；
4、因不支持采购电脑等设备采购，其他商品服务核减12万元</t>
  </si>
  <si>
    <t>民航危险品运输安全效能提升与锂电池运输关键技术研究</t>
  </si>
  <si>
    <t>1、委托业务费为加工试验台架，没有提供具体材料采购明细、委托单位名称及金额依据，第一年调减2/3金额即15万元，第二年第三年全额调减同类内容25万元，共调减40万元；
2、差旅费第一年对35个调研对象进行调研，未提供具体差旅计划，对此部分削减50%，第二三年仍对各个调研对象40人次、20人次，项目中后期应不再需要大量的实地调研，对此部分各调减50%，三年共调减31.6万元；
3、材料费未提供具体材料明细及价格依据，调减18.5万元；
4、会议费按照4500元/人次申报，按照550元/人天的标准共调减8.5万元；
5、其他项目共调减12.9万元</t>
  </si>
  <si>
    <t>基于交通可达性和安全能力提升的空铁旅客联程运输保障体系研究</t>
  </si>
  <si>
    <t>1、因申报次数多，差旅费调减38万
2、因项目成果只有1本书，申报出书3本不合理，其他商品与服务支出为出书费用，调减27万
3、未明确价格依据，委托业务费调减20万</t>
  </si>
  <si>
    <t>大型体育赛事民航重大运输安全保障能力提升及机制建设研究</t>
  </si>
  <si>
    <t>项目申报无任何明细，差旅费、劳务费、材料费各调减18万，会议费调减12万。</t>
  </si>
  <si>
    <t>我国低空民用航空安全责任保险制度研究</t>
  </si>
  <si>
    <t>1、委托业务费没有价格依据，核减30%，25.2万元
2、差旅费按照每人次0.5万元，核减20人次，核减16万元</t>
  </si>
  <si>
    <t>低空经济消费场景市场容量与安全运营评估研究</t>
  </si>
  <si>
    <t>1、成果为发表论文和申请专利，无委外必要，委托协作费调减42万
2、差旅费申报次数多，审按5人每年出差6次，调减20万</t>
  </si>
  <si>
    <t>基于航空器事故应急处置能力提升的家属援助体系建设研究</t>
  </si>
  <si>
    <t>1、差旅费未提供具体差旅计划，差旅费占项目总金额的20%，调减50%即20万元；
2、委托业务费未提供具体委托单位、委托业务明细及价格依据，调减50%即30万元；
3、印刷费第二年产生部分购买资料、软件等费用，此部分费用全额调减，调减至与第一年金额一致，即调减6.6万元；
4、劳务费不能超出项目金额的10%，调减超出部分即30万元；
5、其他项目调减4万元。</t>
  </si>
  <si>
    <t>我国航空运输简化手续机制构建与培训管理体系研究</t>
  </si>
  <si>
    <t>上报6.09万元，审定0</t>
  </si>
  <si>
    <t>1、差旅费申报次数多，调减12万
2、委托业务费没有委托内容，没有委托单位，调减19万
3、未能明确出国必要性，因公出国调减10万，</t>
  </si>
  <si>
    <t>飞标司</t>
  </si>
  <si>
    <t>飞行运行监察员能力提升培训体系研究</t>
  </si>
  <si>
    <t>上报13.5万元，审定5.6万元</t>
  </si>
  <si>
    <t>1、委托业务费无明确委托内容，需求不明确，全额核减60万元；
2、差旅需求不具体，核减30%，29万元；
3、倡导无纸化办公，核减印刷费28万元；
4、按每次会议20人计算后，核减会议费24.45万元；
5、相应核减专家咨询费、绩效支出、管理费用等35.9万元。</t>
  </si>
  <si>
    <t>民用无人驾驶航空器系统操控人员资质能力管理体系研究</t>
  </si>
  <si>
    <t>1、软件购置费中软件开发费用科目填列错误等调减42.4万元，与原委托业务费金额合并调整后，委托业务费调增14万元；因委托业务费无报价单，合计调减28.4万元
2、根据会议费超标，计算后调减会议费21.75万元，根据会议规模，相应核减专家咨询费支出29.21万元；
3、差旅费、因公出国费等合计调减47.80万元.</t>
  </si>
  <si>
    <t>航空器适航维修信息监控能力提升研究</t>
  </si>
  <si>
    <t>1、差旅费金额过高，可考虑视频会议等方式，核减50%，60万元
2、委托业务费超过限额，核减24万元。
3、软件购置内容不具体，有1家意向报价，核减20%，12万元；
4、根据项目需求重新计算后，核减会议费支出18.6万元；项目未体现出国需求，核减15万元；
5、根据项目情况，核减出国费用、绩效支出等38万元</t>
  </si>
  <si>
    <t>飞机性能工作体系构建与监管业务平台开发</t>
  </si>
  <si>
    <t>1、委托业务费无报价依据，核减42万元；
2、根据会议规模，调减专家咨询费20.55万元；
3、材料费实际为内存条等，不符合资金支持范围，核减16万元；
4、差旅费、劳务费、会议费、绩效支出等59.89万元</t>
  </si>
  <si>
    <t>民用航空卫生体系建设研究</t>
  </si>
  <si>
    <t>1、信息网络及软件购置更新项目已提供明细但未提供报价单等具体金额依据，第一年调减10%，共7万元，第二年不应申报软件购置及开发部分，调减60万元，仅留15万元金额留做维护及服务费部分金额，两年共调减67万元；
2、劳务费部分不能超过项目总金额得10%，调减超出部分共40万元；
3、委托业务费已提供明细，但没有提供具体价格依据，调减30%，60万元；
4、设备购置费已提供明细，但缺少报价单等具体价格依据，第一年调减10%即2万元，第二年仍然购置相同设备，全额调减即11万元，两年共调减13万元；
5、材料费已提供明细，未提供具体价格依据，调减10%即5万元；
6、差旅费未提供具体差旅计划，调减约30%共18万元；
7、印刷费均为印刷相关资料，且办公费中已购置图书资料等，调减印刷费11万元，预留3万元印刷费备用；其他项目共调减21万元。</t>
  </si>
  <si>
    <t>基于国产新一代EFVS设备的运行标准研究及在国产民机的实践应用</t>
  </si>
  <si>
    <t>1、设备购置费不支持购买通用设备，核减10万；
2、差旅费金额偏高，核减30%，16.2万；
3、委托业务费因无报价明细，核减20%，核减5万元，</t>
  </si>
  <si>
    <t>飞标系统安全管理体系（SMS）建设规范研究</t>
  </si>
  <si>
    <t>1、专用设备购置因为AI推理一体机审按网查数据40万一台；另外不支持移动工作站采购，核减97万元
2、因为申报差旅次数多，差旅费核减90万元
3、业务委托费无价格依据、委托单位等，核减90万
4、会议费申报人次多，核减13.3万元
5、信息网络及软件购置主要用于采购新数据，可通过租用数据库实现，核减15万</t>
  </si>
  <si>
    <t>申报书填报有误，2028年申报明细相加比申报合计数多6万元</t>
  </si>
  <si>
    <t>运输航空各机型关键、复杂故障预防性维修研究</t>
  </si>
  <si>
    <t>海航航空技术有限公司</t>
  </si>
  <si>
    <t>1、专用设备核减34%，53万元：首先，按设备报价260万元，财政与公司各负担50%，核减企业多申报的部分；其次，故障维修类研究不支持算力集群类设备采购，但设备确实是研究必须，酌情核减20%。
2、差旅费企业申报每年出差70人次，按财政与企业各负担50%，审定为35人次，核减30%，22.5万元；
3、因申报书中无出国研究相关内容或计划，因公出国（境）费用核减100%，15万元。
4、信息网络及软件购置更新费主要用于采购数据，酌情核减20%，10万元</t>
  </si>
  <si>
    <t>基于胜任能力的航务人员训练方法及训练体系示范应用及研究</t>
  </si>
  <si>
    <t>1、委托主体不明确，金额标准不明，委托业务费核减94万；
2、软科学研究，不支持服务器工作站等的硬件采购，且3年采购的设备一样，每年采购一次不合理，设备费核减84万。
3、申报书无出版图书成果目标核减30万元，论文专利按项目成果数量批准1个1万，多余部分核减16万元，合计核减46万
4、劳务费申报人月多，核定按聘用4人，6个月，折合0.5万元每个月，聘用人数多，月数多，劳务费核减34万</t>
  </si>
  <si>
    <t>民航飞行学员身心素质发展与测评标准研究</t>
  </si>
  <si>
    <t>1、设备购置中含平板电脑等通用设备，核减8万元
2、劳务费申报比例超出项目金额的10%，核减7万元</t>
  </si>
  <si>
    <t>基于校验飞行数据的近地风险预防目视飞行引导程序设计及其能力建设</t>
  </si>
  <si>
    <t>中国民用航空飞行校验中心</t>
  </si>
  <si>
    <t>1、软件购置费用无报价单，按询价中间价，核减75万元；
2、委托内容明确但价格依据不明确，调减37万元；
3、项目不支持通用设备购置，可考虑租用，调减26万元；
4、非科研项目不允许列支绩效支出，调减20万元</t>
  </si>
  <si>
    <t>适航司</t>
  </si>
  <si>
    <t>基于适航规章条款安全风险评估的局方审查介入程度的审查方法研究</t>
  </si>
  <si>
    <t>中国民用航空适航审定中心本级</t>
  </si>
  <si>
    <t>申报0</t>
  </si>
  <si>
    <t>1、其他商品和服务支出137万元、租赁费100万元无支出内容，且项目无此类需求，全额核减237万元；
2、委托业务费未明确价格依据，按照核减后项目金额的30%计算，核减91万元；
3、按照差旅需求按0.5万元每人计算后调减55.5万元；
4、信息网络及软件购置支出合计调减33.5万元，原因为未明确采购的数据库软件、检索费明细核减30%，22.5万元；书籍按每种3本计算，核减9万元，合计数错误，核减2万；
5、会议费、专家咨询、印刷费等按照会议规模、需求等进行调整，合计调减85万元。</t>
  </si>
  <si>
    <t>航空发动机气态与非挥发颗粒物排放测量仪器校准方法研究</t>
  </si>
  <si>
    <t>1、因公出国（境）费用超标，核减30万元；
2、根据审核后金额的30%，核减委托业务费36万元；
3、会议费金额超标，核减19万元；
4、根据项目情况，适当调整差旅费、专家咨询费等61.22万元</t>
  </si>
  <si>
    <t>单机构型管控适航政策研究</t>
  </si>
  <si>
    <t>中国民用航空上海航空器适航审定中心</t>
  </si>
  <si>
    <t>1、软件购置费价格依据不明确，核减20%，63万元；
2、委托业务费未明确委托单位等，核减44万
3、按调整后金额计算，核减管理费用6万元、劳务费5万元；
4、根据项目情况调减差旅费、推广费等其他支出25.6万元。</t>
  </si>
  <si>
    <t>新型垂直起降航空器适坠性适航审定技术研究</t>
  </si>
  <si>
    <t>中国民用航空江西航空器适航审定中心</t>
  </si>
  <si>
    <t>1、委托业务费未明确委外厂商，且委托内容与属于项目主要研究成果，酌情调减35%，52.5万元；
2、设备购置未提供报价单，调减10%，20万元；
3、根据项目需要适当调减差旅费、印刷费等支出27.85万元。</t>
  </si>
  <si>
    <t>国产民机芯片和高安全机载操作系统适航审定技术研究</t>
  </si>
  <si>
    <t>中国民用航空适航审定中心本级（成都机载设备审定分中心）</t>
  </si>
  <si>
    <t>1、会议可合并召开，精简至每年10次，核减53.5万元；按审核后金额计算委托业务费，核减55万元；
2、会议减少，相应减少专家咨询费24.44万元；
3、核减无明确支出内容的其他商品和服务支出等30.16万元；
4、适当减少印刷费、差旅费、材料费、设备费等合计71.24万元。</t>
  </si>
  <si>
    <t>预算申报表明细金额867万元，评审表为800万元</t>
  </si>
  <si>
    <t>基于详细设计标准（DDS）构建动力提升和多旋翼载人航空器适航符合性方法研究</t>
  </si>
  <si>
    <t>中国民用航空适航审定中心本级（广州航空器审定分中心）</t>
  </si>
  <si>
    <t>1、软件购置费自行调整为98万元，且无报价单，调减10%，合计调减111.8万元；
2、委托业务费自行调整为230万元，因无委托单位且委托内容皆为研究类，无具体明细，核减30%，合计调减109万元；
3、根据项目情况适当调减设备购置费、差旅费、绩效支出等72.6万元。</t>
  </si>
  <si>
    <t>适航审定中长期发展及科研、培训管理方案研究</t>
  </si>
  <si>
    <t>上报20.5万元，审定15万元</t>
  </si>
  <si>
    <t>-</t>
  </si>
  <si>
    <t>1、差旅费由于未提供具体差旅计划，以及差旅费预算占总预算的16%，具体差旅次数为20次*8人，精简非必要差旅支出，减少出差人数或次数，调减50%共40万元；
2、会议费本年开展两次项目评审会和十次研讨会，精简会议支出，减少5次研讨会次数，调减45%左右，共调减15万元；
3、委托业务费已提供明细，但没有准确价格依据，调减30%共45万元；
4、设备购置费中包含10台平板电脑，属于通用设备，此部分调减5万元；其他项目支出共调减30.6元。
5、其他项目类调减50万元，本项目为研究适航审定面临的问题及具体工作等内容，此部分研究现学应不能满足项目需求，调减购买课程部分50万元</t>
  </si>
  <si>
    <t>基于风险的限用类无人机适航标准及无人机专项审定政策研究</t>
  </si>
  <si>
    <t>1、差旅支出过高，第一年核减20%，第二年核减30%，第三年核减50%，合计调减54万元；
2、委托业务费未明确委托单位，调减51万元；
3、会议费按照限额计算调整，调减23.9万元;
4、出国需求必要性不足，调减15万元；
5、根据调减后金额计算，调减绩效支出8万元。</t>
  </si>
  <si>
    <t>新民航法背景下适航双边、ICAO政策与国际适航政策研究</t>
  </si>
  <si>
    <t>1、差旅费由于没有提供具体差旅计划及明细等依据，调减50%左右，每年调减33万元，共调减99万元；
2、劳务费由于需低于总项目金额的10%，调减超出部分共98万元；
3、委托业务费没有说明具体用途，调减90万元；
54、国费用由于未在项目书中发现有出国需求，全额调减15万元；其他费用共调减46.5万元。</t>
  </si>
  <si>
    <t>具备AI功能的民用航空产品适航审定研究</t>
  </si>
  <si>
    <t>1、委托业务费未明确合作单位等信息，核减47万元
2、差旅费过高，核减50%，45万
3、因公出国（境）费用调减15万，因为项目书无相关需求</t>
  </si>
  <si>
    <t>民用航空燃料CTSO技术标准与自主适航审定技术研究</t>
  </si>
  <si>
    <t>1、材料费已提供明细，但未提供报价单等具体金额依据，调减25%左右，第一第二年调减50万元，第三年调减15万元，共计115万元；
2、委托业务费已提供明细，但没有具体价格依据或可参考同类合同金额支撑，调减20%左右，每年调减20万元，共调减60万元；
3、其他项目共调减21万元。</t>
  </si>
  <si>
    <t>基于新形势下保障民航机队安全运行的航化产品国产化研究</t>
  </si>
  <si>
    <t>1、委托业务费由于没有说明具体协作单位及可参考合同支撑预算金额，共调减50%即150万元；
2、材料费已提供明细但没有具体价格依据支撑，调减15%即每年调减20万元，三年共调减60万元；
3、设备购置费只批复了第一年申请金额20万元的50%，单位尽量采用租赁方式取得设备使用，第二年第三年的设备购置费和设备保养费全额调减，共调减40万元；
4、差旅费合计84万元，占总金额接近10%比例，建议精简差旅人数及次数，调减此部分30%金额，共调减27万元；其他项目共调减29.28万元。</t>
  </si>
  <si>
    <t>机场司</t>
  </si>
  <si>
    <t>机场责任区外鸟击一体化协同防范工作机制研究</t>
  </si>
  <si>
    <t>中国民用航空华北地区管理局本级</t>
  </si>
  <si>
    <t>1、委托业务为委托航科院进行活动数据、飞行数据与鸟击数据的关联分析，绘制鸟类分布热力图，但航科院也有鸟击类项目申报，适当保留20万元，调减70万；
2、软件租赁未明确租赁型号等具体信息，且无报价单，核减20%，24万元；
3、按差旅需求计算后，核减差旅费18.4万元；
4、按会议情况调减专家咨询费17万元；其他印刷费、会议费等核减25.4万元</t>
  </si>
  <si>
    <t>机场助航灯光无线控制技术应用研究</t>
  </si>
  <si>
    <t>虹桥国际机场有限责任公司</t>
  </si>
  <si>
    <t>1、主要原因为委托业务费上报金额过高，且无具体委托单位，核减38万元；
2、租赁费无报价记录，核减20%，8.4万元；其他费用适当核减7.1万元</t>
  </si>
  <si>
    <t>航空器突发事件应急救援机制研究</t>
  </si>
  <si>
    <t>北京首都国际机场股份有限公司</t>
  </si>
  <si>
    <t>1、差旅费未提供具体具体人数与地点，扣减6万
2、会议费占比过高，扣减7万
3、专家咨询费占比过高且未提供具体人数，扣减4万</t>
  </si>
  <si>
    <t>机场监察员能力提升机制与人员配置管理研究</t>
  </si>
  <si>
    <t>1、差旅费未提供每年的具体地点以及人数，扣减20万
2、会议费未提供场次以及参会人数，扣减4.8万
3、委托业务费比例过高，扣减10万
4、印刷费办公费等其他费用金额较大，扣减15万</t>
  </si>
  <si>
    <t>运输机场设施规划设计技术提升与实施评估研究</t>
  </si>
  <si>
    <t>民航机场规划设计研究总院有限公司</t>
  </si>
  <si>
    <t>1、申报单位自减128.67万，联系申报单位补资料，申报单位将申报金额由537万调减为408万；
2、差旅费核减34%，申报182.08万审按120万核减62.08万元：因为申报次数多，2026年从270人次调整为120人次，并且按申报单位逻辑，出差次数每年递减；
3、专家咨询费核减51%，因按相关规定专家咨询会期不能超过1.5天
4、会议费核减47%，申报51.71万审按27.33万核减24.5万元：因申报人次多，由每次会议40人调减到20人次。</t>
  </si>
  <si>
    <t>联系申报单位补充资料时，申报单位将财政拨款申请由537.54万调减为408.872万</t>
  </si>
  <si>
    <t>机场道面沥青混合料高温稳定性能以及民用机场飞行区下穿通道设计优化研究</t>
  </si>
  <si>
    <t>1、因无被委托单位，且协作费明细中会议、差旅、资料费等不批，且需要在项目金额30%以内，协作费调减44万元
2、设备购置费因无明细，但项目研究方向需要检测设备等，核减10万
3、因按会议1次1-3万申报，改按9次10人2天次核定，会议费调减15.4万
4、申报出差80次，审按50次，差旅费调减14万。</t>
  </si>
  <si>
    <t>机场建设全生命周期数字化应用指南</t>
  </si>
  <si>
    <t>民航机场建设集团西南设计研究院有限公司</t>
  </si>
  <si>
    <t>1、会议费占比过高，扣减5.5万
2、差旅费未明确具体人数与地点，扣减1.5万
3、劳务费未提供相关依据，扣减3万</t>
  </si>
  <si>
    <t>民航专业工程招投标监管长效机制研究</t>
  </si>
  <si>
    <t>民航专业工程质量监督总站</t>
  </si>
  <si>
    <t>1、差旅费未提供具体人数，扣减11.34万
2、会议费未提供具体地点及人数，扣减6.8万
3、协作费未注明第三方单位，扣减4.2万</t>
  </si>
  <si>
    <t>运输机场水泥混凝土道面工程竣工验收耐久性检测指标体系及管理系统研究</t>
  </si>
  <si>
    <t>1、委托业务费没有价格依据核减30%，三年共核减55.5万元
2、提供出差目的，出差次数，出差人数，《中央和国家机关工作人员赴地方差旅住宿费标准》“其他人员”标准平均值。出差次数过大，核减30.3万元
3、信息网络及软件购置更新：参考总站“民航专业工程质量安全监督管理系统”测算，不能明确测算明细和说明，每年按40%核减，三年核减32万元
4、其他中2028年的其他商品和服务支出不能确定明细核减61万元</t>
  </si>
  <si>
    <t>运输机场运行安全管理若干关键问题研究</t>
  </si>
  <si>
    <t>1、委托业务费委托事项无明细，核减80%，三年共核减144万元
2、差旅费三年5个专题项目，出差人数次数过多，每人次按0.45万元测算，三年核减差旅费108万元
3、专家费用次数，人数过多，核减人数和次数，共核减52.9万元万元
4、三年会议费次数，人数过多三年共核减39.75万元
5、国际合作与交流费：三年共45万元主要用于参加ICAO组织的国际会议，7.5万/人次，核减到每年5万元，三年共核减30万元</t>
  </si>
  <si>
    <t>机场鸟击和外来物防范机制深化研究</t>
  </si>
  <si>
    <t>1、差旅费预算过高预算相应扣减58.26万元；
2、会议费过高扣减4.65万
4、因公出国费，项目书中没有对出国办公的需要，第二年进行扣减7万，
5、委托协作费未注明具体第三方单位名称，无法具体核实其真实情况，扣减87万。
6、材料费未提供具体报价以及相关用途，扣减18.02万
7、绩效支出管理费，扣减完其他项目预算后，进行相应扣减。分别扣减7.7万与12.5万</t>
  </si>
  <si>
    <t>全面机场管理（TAM）运行模式与功能要素研究</t>
  </si>
  <si>
    <t>1、差旅费未提供具体人数与地点，扣减9.6万
2、协作费未具体提供第三方，扣减13.5万
3、协作费未注明第三方单位，按50%扣减</t>
  </si>
  <si>
    <t>空管办</t>
  </si>
  <si>
    <t>基于固混翼无人机和机载DAR 数据的民航空中无线电干扰源定位关键技术研究</t>
  </si>
  <si>
    <t>中国民用航空中南地区空中交通管理局本级</t>
  </si>
  <si>
    <t>1、设备购置费，没有价格依据，报价单和市场价格截图，调减13.50 万元；
2、协作费，没有具体委托商的以前年度价格或其他依据，、调减13.5万元。
3、知识产权事务费，没有明确具体价格明细，报价单或市场价截图等价格来源依据没有，调减9.6万元；
4、劳务费，没有明确具体人数,调减4.00万元；
5、会议费和差旅费，没有明确具体人员等基本信息，调减4.00万元。
6、信息网络及软件购置更新，没有明确具体价格明细，报价单或市场价截图等价格来源依据，调减3.00万元。</t>
  </si>
  <si>
    <t>基于多源数据的民用航空器搜救体系与效能提升关键技术研究</t>
  </si>
  <si>
    <t>1、差旅费，按照每人次0.5元，将出差人数调整至40人次，共调减51.5万元。
2、协作费，没有具体的委托单位，扣减30%，调减42.6万。
3、设备购置费，没有具体的设备价格依据，调减30%，两年共调整18.15万。
4、劳务费，项目的最后一年，研究的工作接近结尾，调减30%，调减10.53万。</t>
  </si>
  <si>
    <t>新型低空飞行服务保障体系优化研究及关键技术验证</t>
  </si>
  <si>
    <t>1、设备采购，因项目性质主要为技术验证，设备采购多应在第一年集中采购，且设备购置费没有报价单、京东等平台的截图作为价格依据，，第1年核减20%,第二年、第三年核减至0，三年共核减 215.70 万元。
2、材料费没有报价单、京东等平台的截图作为价格支持，调减30%预算，三年共核减 35.10 万元。
3、委托业务费和协作费，没有明确具体委托相关单位，，扣减50%。协作费后两年协作费没有明确哪家委托相关单位，核减30%，三年共核减 34.8万元。
4、差旅费，参加国内会议，每年50次减少至25次，每次出差5000元/人，三年共核减 22.50 万元。
5、专家咨询费项目描述不详细，项目研讨会按照1天开1次进行计算，项目过程咨询按照通讯形式组织的咨询相关标准计算，三年共核减 13.68 万元
6、劳务费根据项目性质，最后一年，主要以总结研究成果为主，减少研究生至3人，临时聘用人员至5人，三年共核减 8.50 万元。</t>
  </si>
  <si>
    <t>低空多类型航空器数字飞行规则(DFR)关键技术研究及测试验证平台开发</t>
  </si>
  <si>
    <t>1、差旅费每年一致，将出差人次由120人次至60人次，三年共核减90.00万元。
2、2026年和2028年协作费，没有写明具体合作企业，调减30%，二年共核减 45.00万元。
3、专家咨询费3年每年减少出差人次至60人次，每年减少6.4万，三年共核减19.2万。
4、设备购置费，2028年中小型无人机可以租赁，能租尽量不买，调减60%。 核减12.00万元。 
5、会议费每年550元/天，调整每次会议人数至5人，场地费2万，三年核减6.63 万元。
6、2027年进一步提供的明细中，出版《低空运行关键技术》专业书籍，7.5万元，没有明确出版平台等，核减50%，核减 3.75 万元。
7、2028年项目进入到后期阶段，与前两年的劳务费预算一致，不合理，调减50%，核减1万元。</t>
  </si>
  <si>
    <t>基于AI大模型的空管安全智慧化监管技术研究</t>
  </si>
  <si>
    <t>1、信息网络即软件购置更新费无价格依据且第二年主要调减16万元；
2、差旅费无具体出差地点描述，且每人次出差金额较高，调减14.5万元；
3、管理费包含使用本所项目仪器等不合理内容，核减8.4万元；
4、委托业务费没有具体委托方，核减4.5万元；
5、材料费没有价格依据，核减2.06万元。</t>
  </si>
  <si>
    <t>2026-2028年民用航空空中交通通信导航监视设备合格审定及运行保障能力评估研究</t>
  </si>
  <si>
    <t>1、设备采购，因项目性质主要为评估研究，设备采购多应在第一年集中采购，第1年核减20%,第二年、第三年核减至0，三年共核减239.37万元。
2、委托业务费没有没有的委托主体及价格依据事项不明确，核减60%，三年共调减86.10万元。
3、信息网络及软件购置更新软件网在研究项目收尾阶段，第一年核减20%，第二年核减60%，第三年全额核减，三年共调减72.60万。
4、出差每年19次，减少为10次，每年核减14.4万元，三年共核减30次，三年共核减43.2万元。
5、专家咨询费，专家费用核减24万元专家费用评审每次时间由2天调整为通常1天，每年核减8万元，三年共调减24.00万元。
6、会议费用会议每年10次核减为3次，每年减4.95万元，三年共核减14.85万元。
7、核减材料费中含材料整理费每年2万元，三年共核减6.00万元。</t>
  </si>
  <si>
    <t>公安局</t>
  </si>
  <si>
    <t>民航公共安全反恐怖防范标准研究</t>
  </si>
  <si>
    <t>1、协作费未注明第三方具体名称，扣减60万
2、会议费按照550元一人，2天的四类会议为标准，扣减30.6万
3、差旅费未写明具体出差地点及相关人数，扣减35.2万。
4、管理费与绩效支出扣减其他项目预算后，相应进行扣除5万与4.3万
5、无因公出国需求，扣减10万</t>
  </si>
  <si>
    <t>民航安防人脸识别技术和安保事件信息管理应用研究</t>
  </si>
  <si>
    <t xml:space="preserve">1、差旅费未提供相应具体人数及具体地点，扣减21.81万元
2、会议费金额偏高，调减12.4万
3、软件购置与更新未注明具体金额，且金额较大，扣减29万
4、设备购置中多数为cpu，硬盘等通用设备，为减少固定资产的支出，扣减25万
5、项目书中没有对因公出国的需要，保留一小部分，其余全部扣除13万
6、信息网络及软件购置更新未标注明细，扣减29万
</t>
  </si>
  <si>
    <t>民航机上安保事件机组处置规范与航空安全员执勤标准研究</t>
  </si>
  <si>
    <t>1、差旅费每年未提供具体地点及人数，扣减7.2万
2、委托业务费比例过高，扣减11万
3、会议费人数及场次不明确，扣减5.28万
4、印刷费等其他费用未提供具体明细，扣减4万</t>
  </si>
  <si>
    <t>民航安检队伍资质持续管理体系及安检新流程应用研究（2026-2028）</t>
  </si>
  <si>
    <t xml:space="preserve">1、差旅费每年未提供具体地点及人数，扣减30万
2、委托业务费比例过高，扣减13.5万
3、邮寄费，印刷费尽可能使用电子文件进行扣减12万
</t>
  </si>
  <si>
    <t>航空安保监管事项的多维度评估及其科学化、精准化策略研究</t>
  </si>
  <si>
    <t>1、差旅费每年未提供具体地点及人数，扣减7.2万
2、会议费未明确，扣减5.4万
3、专家咨询费比例过高，扣减3万</t>
  </si>
  <si>
    <t>民航运输秩序案事件及从业人员风险特征智能监管与分析</t>
  </si>
  <si>
    <t>1、协作费未注明第三方具体名称，无法考察其真实性，进行相应扣减55万
2、设备购置中多数为服务器，cpu等通用设备，为减少固定资产的支出，进行一定的扣减39.5万
3、软件购置与其他商品服务支出尽量进行租赁，减少相关的支出25.25万
4、绩效支出与管理费再扣减完其他科目后，相应扣减2.4万与9.48万</t>
  </si>
  <si>
    <t>民航爆炸物威胁防范关键技术研究</t>
  </si>
  <si>
    <t>1、协作费未明确注明委托第三方单位名称，且预算过高，扣减121万
3、因其项目特殊性，炸药原材料的特殊性等，材料费按照第一年金额为基础，扣减45万
4、未标明具体地点及相关人数，均以平均人数为依据，故进行相应调整差旅费40.5万
5、劳务费根据第一年最低的预算为标准，进行调整20万
6、信息网络及软件购置未提供具体报价单，按照50%进行扣减，共调整30万
7、设备购置费等未提供具体报价，扣减18万
8、项目书中不存在因公出国的费用，扣减10万
9、绩效支出与管理费扣减完其他预算项目后，进行扣除10.48万与6.7万</t>
  </si>
  <si>
    <t>融媒体环境下的民航空防安全宣传教育研究</t>
  </si>
  <si>
    <t>中国民航报社有限公司</t>
  </si>
  <si>
    <t>1、委托协作费金额过高，扣减19.17万
2、减少通用设备的购置，转而进行租赁，扣减11.8万。
3、印刷费等其他费用过高，调减27万。
4、差旅费未提供具体地点与人数，扣减24万</t>
  </si>
  <si>
    <t>标准计量</t>
  </si>
  <si>
    <t>大型活动航空医疗救护服务保障指南</t>
  </si>
  <si>
    <t>中国民用航空东北地区管理局本级</t>
  </si>
  <si>
    <t>委托业务费未提供具体明细调减2.4万元，会议费无具体明细调减1.32万元，差旅费调减8.4万元</t>
  </si>
  <si>
    <t>甚高频地空通信地面系统第2部分：数据通信地面站系统技术规范</t>
  </si>
  <si>
    <t>劳务费限额为项目总额的10%调减7.5万元</t>
  </si>
  <si>
    <t>民用航空气象相控阵天气雷达设备技术要求</t>
  </si>
  <si>
    <t>差旅费无差旅计划调减6.5万元</t>
  </si>
  <si>
    <t>运输机场泡沫灭火剂标准研究</t>
  </si>
  <si>
    <t>1、差旅费，出差人数和出差次数过多，调减28.5万元；
2、材料未提供价格依据，调减4.5万元；
3、根据研究方向，开会人数过多，调减4.00万元；
4、办公费过多，调减7.75万元；
5、会议费过多，调减2.61万元；
6、委托业务费未写明委托方，调减1.5万元。</t>
  </si>
  <si>
    <t>民用无人驾驶航空器空域风险评估要求</t>
  </si>
  <si>
    <t>1、委托业务费不明确，核减40万元
2、差旅费人数过多，核减22.5万元</t>
  </si>
  <si>
    <t>飞机飞行实时数据采集和下传参数规范</t>
  </si>
  <si>
    <t>1、差旅费出差次数与人数过多，核减20.00万元；
2、其他中打印费过多，由13万调减至3万，调减10万；
3、会议费专家参会人数多，调减7万元；
4、管理费和绩效支出共调减4.00万元。</t>
  </si>
  <si>
    <t>民用多旋翼航空器空速解算技术要求</t>
  </si>
  <si>
    <t>1、未明确项目组及每次出差人数，出差地点，出差目的等，减少不必要的出行 
2、委托业务费没有没有的委托主体事项核减30%</t>
  </si>
  <si>
    <t>民航电子档案单套管理规范</t>
  </si>
  <si>
    <t>委托业务费未提供明细调减0.81万元，劳务费调减0.88万元</t>
  </si>
  <si>
    <t>民航数据治理政务服务主数据规范</t>
  </si>
  <si>
    <t>委托业务费未提供具体明细调减8.9万元</t>
  </si>
  <si>
    <t>民航公共数据登记与目录管理规范</t>
  </si>
  <si>
    <t>委托业务费未提供具体明细调减3.1万元，咨询费调减2.4万元</t>
  </si>
  <si>
    <t>民航旅客电子行李牌技术规范</t>
  </si>
  <si>
    <t>中国民航信息网络股份有限公司</t>
  </si>
  <si>
    <t>差旅费无差旅详细差旅计划调减3万元；委托业务费无具体明细调减2.7万元</t>
  </si>
  <si>
    <t>民航可信数据空间技术规范</t>
  </si>
  <si>
    <t>1、专家咨询费参会专家过多，调减8.80 万元；
2、委托业务费未写明具体委托方，调减8.40 万元；
3、管理和绩效支出偏高，调减4.66万元；
4、信息网络及软件购置更新无相关平台报价信息，调减3.70 万元；
5、差旅费未写明地点，且每次调研人数过多，调减3.60 
万元；
6、劳务费过多，调减 1.50万元。</t>
  </si>
  <si>
    <t>民航数据资产确权交易及价值衡量规范</t>
  </si>
  <si>
    <t>专家咨询费咨询次数过多，调减7.68万元；委托业务费无明细调减6.01万元</t>
  </si>
  <si>
    <t>无人机动力系统测试台校准规范</t>
  </si>
  <si>
    <t>委托业务费无具体计划调减15万元，差旅费无差旅计划调减6.3万元，会议费无会议计划调减2.93万元，劳务费调减超出标准部分3.75万元</t>
  </si>
  <si>
    <t>民航计量比对工作机制和技术路径研究</t>
  </si>
  <si>
    <t>委托业务费无具体计划调减14.4万元，差旅费无差旅计划调减15万元，会议费无会议计划调减4.68万元</t>
  </si>
  <si>
    <t>计量测试支撑民用无人驾驶航空器适航审定技术研究</t>
  </si>
  <si>
    <t>1、未明确出差地点，出差目的，建议适当减少非必要的差旅费 
2、不明确几类会议，三、四类会议合计金额550元
3、委托业务费没有没有的委托主体事项核减30%</t>
  </si>
  <si>
    <t>民航领域团体标准国际化路径研究</t>
  </si>
  <si>
    <t>委托业务费无具体明细调减23万元，差旅费无差旅计划调减10万元，管理费部分全额调减10.5万元</t>
  </si>
  <si>
    <t>民航领域科技成果转化为标准的机制及实施路径研究</t>
  </si>
  <si>
    <t>委托业务费无具体计划调减10.2万元，差旅费无差旅计划调减10万元，会议费无会议计划调减3.96万元</t>
  </si>
  <si>
    <t>民航行业标准外文版管理要求及翻译通用规则研究</t>
  </si>
  <si>
    <t>委托业务费无具体计划调减15万元，差旅费无差旅计划调减6万元，会议费无会议计划调减5.45万元</t>
  </si>
  <si>
    <t>电动轮椅车航空运输规范</t>
  </si>
  <si>
    <t>委托业务费未提供具体明细调减2.5万元</t>
  </si>
  <si>
    <t>国内通程航班服务 第1部分 标识</t>
  </si>
  <si>
    <t>未提供差旅详细计划调减2.4万元</t>
  </si>
  <si>
    <t>民航旅客国内中转便利化 第1部分：服务规范</t>
  </si>
  <si>
    <t>劳务费调减0.98万元</t>
  </si>
  <si>
    <t>通用航空企业信息备案规范</t>
  </si>
  <si>
    <t>委托业务费未提供具体明细调减10万元，会议费无具体明细调减3.36万元</t>
  </si>
  <si>
    <t>民用无人驾驶航空器航行服务系统与非合作目标探测设备数据接口规范</t>
  </si>
  <si>
    <t>1、设备购置费未提供报价单，核减100.08万元
2、委托业务费不明确明细，核减58.4万元</t>
  </si>
  <si>
    <t>民用无人驾驶航空器航行服务系统运行环境和交通态势信息服务要求</t>
  </si>
  <si>
    <t>1、未提供报价单，设备购置费两年核减166.5万元 
2、委托业务费没有具体明细依据共核减88.11万元 
3、差旅费人数次数过多，核减34.5万元</t>
  </si>
  <si>
    <t>航空涡轮发动机润滑油性能测试方法 第4～6部分</t>
  </si>
  <si>
    <t>材料费未提供具体明细调减6.9万元，差旅费无差旅计划调减4.22万元</t>
  </si>
  <si>
    <t>民用航空自动气象观测系统现场计量校准规范</t>
  </si>
  <si>
    <t>1、差旅费人数次数过多，核减24.9万元
2、委托业务费明细不清楚，核减10万元</t>
  </si>
  <si>
    <t>民用机场飞行区集水口顶盖和地井顶盖（修订）</t>
  </si>
  <si>
    <t>国家建筑城建机械质量监督检验中心</t>
  </si>
  <si>
    <t xml:space="preserve">1、委托业务费较高，核减7.00万元；
2、差旅费较高，核减7.00万元；
3、会议费较高，核减7.00万元；
4、专家咨询费较高，核减5.00万元；
5、该项目为顶盖研究，购置5万元样品不合理，核减1.5万元；
6、印刷费过高，调减1.5万元。
</t>
  </si>
  <si>
    <t>目视停靠引导系统</t>
  </si>
  <si>
    <t>湖北省计量测试技术研究院(国家光电子信息产品质量检验检测中心)</t>
  </si>
  <si>
    <t>委托业务费未提供具体明细调减3.1万元，会议费无会议计划调减2.4万元</t>
  </si>
  <si>
    <t>L 波段数字航空宽带通信系统（LDACS）地面站技术要求及测试规范</t>
  </si>
  <si>
    <t>北京航空航天大学</t>
  </si>
  <si>
    <t>1、会议费，主要召开项目会议，项目单位为北京航空航天大学，可以借用学校会议室，调减6万元；
2、委托业务费未写明具体委托方报价信息，调减6.00 万元；
3、管理费超限额，调减2.00万元。</t>
  </si>
  <si>
    <t>跑道和滑行道助航灯具行标制定</t>
  </si>
  <si>
    <t>上海时代之光照明电器检测有限公司</t>
  </si>
  <si>
    <t>差旅费无差旅计划调减2.4万元</t>
  </si>
  <si>
    <t>MH/T 6010-2017 《恒流调光器》修订</t>
  </si>
  <si>
    <t>行李/货物牵引车</t>
  </si>
  <si>
    <t>中机科（北京）车辆检测工程研究院有限公司</t>
  </si>
  <si>
    <t>会议费未提供具体会议计划调减3.8万元</t>
  </si>
  <si>
    <t>需要配套自有资金已在审减金额核减20%</t>
  </si>
  <si>
    <t>旅客登机桥</t>
  </si>
  <si>
    <t>专家咨询费调减2.4万元，会议费无会议计划调减2.24万元</t>
  </si>
  <si>
    <t>机场跑道摩擦系数测试设备</t>
  </si>
  <si>
    <t>委托业务费未提供具体明细调减5万元，会议费无具体明细调减2.5万元，差旅费调减1.59万元</t>
  </si>
  <si>
    <t>民用机场工程设计文件编制内容及深度要求修编</t>
  </si>
  <si>
    <t>1、会议费人员过多，核减85.53万元
2、劳务费次数过大，核减46.23万元
3、差旅费人数次数过大，核减29万元</t>
  </si>
  <si>
    <t>《民用机场飞行区技术标准》修订</t>
  </si>
  <si>
    <t>1、专家咨询费人数过大，核减63.94万元
2、因公出国金额过大，核减56万元
3、差旅费人数过多，核减37万元</t>
  </si>
  <si>
    <t>《民用直升机场飞行场地技术标准》（MH5013）修订</t>
  </si>
  <si>
    <t>上海民航新时代机场设计研究院有限公司</t>
  </si>
  <si>
    <t>差旅费无具体差旅计划调减10.4万元，其他项调减5.3万元</t>
  </si>
  <si>
    <t>中小机场总平面规划标准图集</t>
  </si>
  <si>
    <t>专家咨询费次数过多调减10.5万元，差旅费无差旅计划调减11.28万元，绩效支出因为本项目初步认定不是科研项目全额调减7万元</t>
  </si>
  <si>
    <t>附件3</t>
  </si>
  <si>
    <t>2026年民航安全能力建设资金预算方案</t>
  </si>
  <si>
    <t>单位：万元</t>
  </si>
  <si>
    <t>预算金额</t>
  </si>
  <si>
    <t>中国民用航空局国际合作服务中心</t>
  </si>
  <si>
    <t>中国南方航空集团有限公司（南航科技（广东横琴）有限公司）</t>
  </si>
  <si>
    <t>中国民用航空局空中交通管理局（民航数据通信有限责任公司）</t>
  </si>
  <si>
    <t>工业和信息化部（南京航空航天大学）</t>
  </si>
  <si>
    <t>中国民航科学技术研究院（中国民用航空局职业技能鉴定指导中心）</t>
  </si>
  <si>
    <t>中国民用航空适航审定中心成都机载设备审定分中心</t>
  </si>
  <si>
    <t>中国民用航空适航审定中心广州航空器审定分中心</t>
  </si>
  <si>
    <t>首都机场集团有限公司</t>
  </si>
  <si>
    <t>中国民航机场建设集团有限公司（民航机场规划设计研究总院有限公司）</t>
  </si>
  <si>
    <t>中国民航机场建设集团有限公司（西南设计研究院有限公司）</t>
  </si>
  <si>
    <t>中国民航信息集团有限公司（中国民航信息网络股份有限公司）</t>
  </si>
  <si>
    <t>工业和信息化部（北京航空航天大学）</t>
  </si>
  <si>
    <t>中国机械科学研究总院集团有限公司（中机科车辆检测工程研究院有限公司）</t>
  </si>
  <si>
    <t>中国民航机场建设集团有限公司（上海民航新时代机场设计研究院有限公司）</t>
  </si>
</sst>
</file>

<file path=xl/styles.xml><?xml version="1.0" encoding="utf-8"?>
<styleSheet xmlns="http://schemas.openxmlformats.org/spreadsheetml/2006/main">
  <numFmts count="9">
    <numFmt numFmtId="176" formatCode="#,##0.00;\-#,##0.00;&quot;&quot;"/>
    <numFmt numFmtId="177" formatCode="#,###,###.00"/>
    <numFmt numFmtId="178" formatCode="#,##0.00_ "/>
    <numFmt numFmtId="179" formatCode="0.00_ "/>
    <numFmt numFmtId="42" formatCode="_ &quot;￥&quot;* #,##0_ ;_ &quot;￥&quot;* \-#,##0_ ;_ &quot;￥&quot;* &quot;-&quot;_ ;_ @_ "/>
    <numFmt numFmtId="44" formatCode="_ &quot;￥&quot;* #,##0.00_ ;_ &quot;￥&quot;* \-#,##0.00_ ;_ &quot;￥&quot;* &quot;-&quot;??_ ;_ @_ "/>
    <numFmt numFmtId="180" formatCode="#,##0.00_);[Red]\(#,##0.00\)"/>
    <numFmt numFmtId="41" formatCode="_ * #,##0_ ;_ * \-#,##0_ ;_ * &quot;-&quot;_ ;_ @_ "/>
    <numFmt numFmtId="43" formatCode="_ * #,##0.00_ ;_ * \-#,##0.00_ ;_ * &quot;-&quot;??_ ;_ @_ "/>
  </numFmts>
  <fonts count="33">
    <font>
      <sz val="9"/>
      <name val="宋体"/>
      <charset val="134"/>
    </font>
    <font>
      <sz val="14"/>
      <name val="CESI宋体-GB2312"/>
      <charset val="134"/>
    </font>
    <font>
      <sz val="14"/>
      <name val="黑体"/>
      <charset val="134"/>
    </font>
    <font>
      <sz val="18"/>
      <name val="方正小标宋_GBK"/>
      <charset val="134"/>
    </font>
    <font>
      <sz val="14"/>
      <name val="仿宋_GB2312"/>
      <charset val="134"/>
    </font>
    <font>
      <sz val="12"/>
      <name val="仿宋_GB2312"/>
      <charset val="134"/>
    </font>
    <font>
      <sz val="12"/>
      <name val="宋体"/>
      <charset val="134"/>
    </font>
    <font>
      <sz val="12"/>
      <name val="CESI宋体-GB2312"/>
      <charset val="134"/>
    </font>
    <font>
      <sz val="22"/>
      <name val="方正小标宋_GBK"/>
      <charset val="134"/>
    </font>
    <font>
      <b/>
      <sz val="12"/>
      <name val="CESI宋体-GB2312"/>
      <charset val="134"/>
    </font>
    <font>
      <b/>
      <sz val="12"/>
      <name val="宋体"/>
      <charset val="134"/>
    </font>
    <font>
      <sz val="12"/>
      <color rgb="FF000000"/>
      <name val="宋体"/>
      <charset val="134"/>
    </font>
    <font>
      <sz val="11"/>
      <color theme="0"/>
      <name val="等线"/>
      <charset val="0"/>
      <scheme val="minor"/>
    </font>
    <font>
      <sz val="11"/>
      <color rgb="FF9C6500"/>
      <name val="等线"/>
      <charset val="0"/>
      <scheme val="minor"/>
    </font>
    <font>
      <sz val="11"/>
      <color rgb="FFFF0000"/>
      <name val="等线"/>
      <charset val="0"/>
      <scheme val="minor"/>
    </font>
    <font>
      <b/>
      <sz val="11"/>
      <color theme="1"/>
      <name val="等线"/>
      <charset val="0"/>
      <scheme val="minor"/>
    </font>
    <font>
      <sz val="11"/>
      <color theme="1"/>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sz val="11"/>
      <color theme="1"/>
      <name val="等线"/>
      <charset val="134"/>
      <scheme val="minor"/>
    </font>
    <font>
      <sz val="11"/>
      <color indexed="8"/>
      <name val="等线"/>
      <charset val="134"/>
      <scheme val="minor"/>
    </font>
    <font>
      <i/>
      <sz val="11"/>
      <color rgb="FF7F7F7F"/>
      <name val="等线"/>
      <charset val="0"/>
      <scheme val="minor"/>
    </font>
    <font>
      <b/>
      <sz val="18"/>
      <color theme="3"/>
      <name val="等线"/>
      <charset val="134"/>
      <scheme val="minor"/>
    </font>
    <font>
      <b/>
      <sz val="11"/>
      <color rgb="FFFA7D00"/>
      <name val="等线"/>
      <charset val="0"/>
      <scheme val="minor"/>
    </font>
    <font>
      <sz val="11"/>
      <color rgb="FF9C0006"/>
      <name val="等线"/>
      <charset val="0"/>
      <scheme val="minor"/>
    </font>
    <font>
      <u/>
      <sz val="11"/>
      <color rgb="FF800080"/>
      <name val="等线"/>
      <charset val="0"/>
      <scheme val="minor"/>
    </font>
    <font>
      <sz val="11"/>
      <color rgb="FF3F3F76"/>
      <name val="等线"/>
      <charset val="0"/>
      <scheme val="minor"/>
    </font>
    <font>
      <b/>
      <sz val="11"/>
      <color rgb="FFFFFFFF"/>
      <name val="等线"/>
      <charset val="0"/>
      <scheme val="minor"/>
    </font>
    <font>
      <u/>
      <sz val="11"/>
      <color rgb="FF0000FF"/>
      <name val="等线"/>
      <charset val="0"/>
      <scheme val="minor"/>
    </font>
    <font>
      <b/>
      <sz val="15"/>
      <color theme="3"/>
      <name val="等线"/>
      <charset val="134"/>
      <scheme val="minor"/>
    </font>
    <font>
      <b/>
      <sz val="11"/>
      <color rgb="FF3F3F3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pplyFont="0" applyAlignment="0">
      <alignment vertical="center"/>
    </xf>
    <xf numFmtId="0" fontId="12" fillId="21" borderId="0" applyNumberFormat="0" applyBorder="0" applyAlignment="0" applyProtection="0">
      <alignment vertical="center"/>
    </xf>
    <xf numFmtId="0" fontId="16" fillId="28" borderId="0" applyNumberFormat="0" applyBorder="0" applyAlignment="0" applyProtection="0">
      <alignment vertical="center"/>
    </xf>
    <xf numFmtId="0" fontId="16" fillId="14" borderId="0" applyNumberFormat="0" applyBorder="0" applyAlignment="0" applyProtection="0">
      <alignment vertical="center"/>
    </xf>
    <xf numFmtId="0" fontId="12" fillId="13" borderId="0" applyNumberFormat="0" applyBorder="0" applyAlignment="0" applyProtection="0">
      <alignment vertical="center"/>
    </xf>
    <xf numFmtId="0" fontId="12" fillId="15" borderId="0" applyNumberFormat="0" applyBorder="0" applyAlignment="0" applyProtection="0">
      <alignment vertical="center"/>
    </xf>
    <xf numFmtId="0" fontId="16" fillId="11"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32" borderId="0" applyNumberFormat="0" applyBorder="0" applyAlignment="0" applyProtection="0">
      <alignment vertical="center"/>
    </xf>
    <xf numFmtId="0" fontId="16" fillId="9" borderId="0" applyNumberFormat="0" applyBorder="0" applyAlignment="0" applyProtection="0">
      <alignment vertical="center"/>
    </xf>
    <xf numFmtId="0" fontId="16" fillId="31" borderId="0" applyNumberFormat="0" applyBorder="0" applyAlignment="0" applyProtection="0">
      <alignment vertical="center"/>
    </xf>
    <xf numFmtId="0" fontId="16" fillId="19"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26" borderId="28" applyNumberFormat="0" applyAlignment="0" applyProtection="0">
      <alignment vertical="center"/>
    </xf>
    <xf numFmtId="0" fontId="31" fillId="0" borderId="24" applyNumberFormat="0" applyFill="0" applyAlignment="0" applyProtection="0">
      <alignment vertical="center"/>
    </xf>
    <xf numFmtId="0" fontId="28" fillId="25" borderId="27" applyNumberFormat="0" applyAlignment="0" applyProtection="0">
      <alignment vertical="center"/>
    </xf>
    <xf numFmtId="0" fontId="30" fillId="0" borderId="0" applyNumberFormat="0" applyFill="0" applyBorder="0" applyAlignment="0" applyProtection="0">
      <alignment vertical="center"/>
    </xf>
    <xf numFmtId="0" fontId="32" fillId="17" borderId="29" applyNumberFormat="0" applyAlignment="0" applyProtection="0">
      <alignment vertical="center"/>
    </xf>
    <xf numFmtId="0" fontId="16" fillId="10" borderId="0" applyNumberFormat="0" applyBorder="0" applyAlignment="0" applyProtection="0">
      <alignment vertical="center"/>
    </xf>
    <xf numFmtId="0" fontId="16" fillId="22" borderId="0" applyNumberFormat="0" applyBorder="0" applyAlignment="0" applyProtection="0">
      <alignment vertical="center"/>
    </xf>
    <xf numFmtId="42" fontId="21" fillId="0" borderId="0" applyFont="0" applyFill="0" applyBorder="0" applyAlignment="0" applyProtection="0">
      <alignment vertical="center"/>
    </xf>
    <xf numFmtId="0" fontId="18" fillId="0" borderId="26" applyNumberFormat="0" applyFill="0" applyAlignment="0" applyProtection="0">
      <alignment vertical="center"/>
    </xf>
    <xf numFmtId="0" fontId="23" fillId="0" borderId="0" applyNumberFormat="0" applyFill="0" applyBorder="0" applyAlignment="0" applyProtection="0">
      <alignment vertical="center"/>
    </xf>
    <xf numFmtId="0" fontId="25" fillId="17" borderId="27" applyNumberFormat="0" applyAlignment="0" applyProtection="0">
      <alignment vertical="center"/>
    </xf>
    <xf numFmtId="0" fontId="12" fillId="33" borderId="0" applyNumberFormat="0" applyBorder="0" applyAlignment="0" applyProtection="0">
      <alignment vertical="center"/>
    </xf>
    <xf numFmtId="41" fontId="21" fillId="0" borderId="0" applyFont="0" applyFill="0" applyBorder="0" applyAlignment="0" applyProtection="0">
      <alignment vertical="center"/>
    </xf>
    <xf numFmtId="0" fontId="12" fillId="29" borderId="0" applyNumberFormat="0" applyBorder="0" applyAlignment="0" applyProtection="0">
      <alignment vertical="center"/>
    </xf>
    <xf numFmtId="0" fontId="21" fillId="7" borderId="25" applyNumberFormat="0" applyFont="0" applyAlignment="0" applyProtection="0">
      <alignment vertical="center"/>
    </xf>
    <xf numFmtId="0" fontId="20" fillId="6" borderId="0" applyNumberFormat="0" applyBorder="0" applyAlignment="0" applyProtection="0">
      <alignment vertical="center"/>
    </xf>
    <xf numFmtId="44" fontId="21" fillId="0" borderId="0" applyFont="0" applyFill="0" applyBorder="0" applyAlignment="0" applyProtection="0">
      <alignment vertical="center"/>
    </xf>
    <xf numFmtId="43" fontId="22" fillId="0" borderId="0" applyFont="0" applyFill="0" applyBorder="0" applyAlignment="0" applyProtection="0">
      <alignment vertical="center"/>
    </xf>
    <xf numFmtId="0" fontId="19" fillId="0" borderId="24" applyNumberFormat="0" applyFill="0" applyAlignment="0" applyProtection="0">
      <alignment vertical="center"/>
    </xf>
    <xf numFmtId="0" fontId="18" fillId="0" borderId="0" applyNumberFormat="0" applyFill="0" applyBorder="0" applyAlignment="0" applyProtection="0">
      <alignment vertical="center"/>
    </xf>
    <xf numFmtId="9" fontId="22" fillId="0" borderId="0" applyFont="0" applyFill="0" applyBorder="0" applyAlignment="0" applyProtection="0">
      <alignment vertical="center"/>
    </xf>
    <xf numFmtId="0" fontId="17" fillId="0" borderId="23" applyNumberFormat="0" applyFill="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2" fillId="12" borderId="0" applyNumberFormat="0" applyBorder="0" applyAlignment="0" applyProtection="0">
      <alignment vertical="center"/>
    </xf>
    <xf numFmtId="0" fontId="15" fillId="0" borderId="22" applyNumberFormat="0" applyFill="0" applyAlignment="0" applyProtection="0">
      <alignment vertical="center"/>
    </xf>
    <xf numFmtId="0" fontId="12" fillId="20" borderId="0" applyNumberFormat="0" applyBorder="0" applyAlignment="0" applyProtection="0">
      <alignment vertical="center"/>
    </xf>
    <xf numFmtId="0" fontId="26" fillId="24" borderId="0" applyNumberFormat="0" applyBorder="0" applyAlignment="0" applyProtection="0">
      <alignment vertical="center"/>
    </xf>
    <xf numFmtId="0" fontId="16" fillId="18" borderId="0" applyNumberFormat="0" applyBorder="0" applyAlignment="0" applyProtection="0">
      <alignment vertical="center"/>
    </xf>
    <xf numFmtId="0" fontId="14" fillId="0" borderId="0" applyNumberFormat="0" applyFill="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6" fillId="30" borderId="0" applyNumberFormat="0" applyBorder="0" applyAlignment="0" applyProtection="0">
      <alignment vertical="center"/>
    </xf>
  </cellStyleXfs>
  <cellXfs count="82">
    <xf numFmtId="0" fontId="0" fillId="0" borderId="0" xfId="0" applyFont="1" applyAlignment="1">
      <alignment vertical="center"/>
    </xf>
    <xf numFmtId="0" fontId="1" fillId="0" borderId="0" xfId="0" applyFont="1" applyFill="1" applyAlignment="1">
      <alignment vertical="center" wrapText="1"/>
    </xf>
    <xf numFmtId="43" fontId="1" fillId="0" borderId="0" xfId="32" applyFont="1" applyFill="1" applyAlignment="1">
      <alignment vertical="center" wrapText="1"/>
    </xf>
    <xf numFmtId="0" fontId="1" fillId="0" borderId="0" xfId="0" applyFont="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3" fontId="2" fillId="0" borderId="2" xfId="32" applyFont="1" applyFill="1" applyBorder="1" applyAlignment="1">
      <alignment horizontal="center" vertical="center" wrapText="1"/>
    </xf>
    <xf numFmtId="0" fontId="4" fillId="0" borderId="2" xfId="0" applyFont="1" applyFill="1" applyBorder="1" applyAlignment="1">
      <alignment vertical="center" wrapText="1"/>
    </xf>
    <xf numFmtId="178" fontId="4" fillId="0" borderId="2" xfId="32" applyNumberFormat="1" applyFont="1" applyFill="1" applyBorder="1" applyAlignment="1">
      <alignment horizontal="right" vertical="center" wrapText="1"/>
    </xf>
    <xf numFmtId="0" fontId="5" fillId="0" borderId="0" xfId="0" applyFont="1" applyFill="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7" fillId="0" borderId="0" xfId="0" applyFont="1" applyAlignment="1">
      <alignment horizontal="righ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vertical="center" wrapText="1"/>
    </xf>
    <xf numFmtId="0" fontId="6" fillId="0" borderId="2"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43" fontId="10" fillId="0" borderId="2" xfId="32" applyFont="1" applyFill="1" applyBorder="1" applyAlignment="1">
      <alignment vertical="center" wrapText="1"/>
    </xf>
    <xf numFmtId="43" fontId="10" fillId="0" borderId="2" xfId="32" applyFont="1" applyFill="1" applyBorder="1" applyAlignment="1">
      <alignment horizontal="right" vertical="center" wrapText="1"/>
    </xf>
    <xf numFmtId="43" fontId="10" fillId="0" borderId="4" xfId="32" applyFont="1" applyFill="1" applyBorder="1" applyAlignment="1">
      <alignment vertical="center" wrapText="1"/>
    </xf>
    <xf numFmtId="43" fontId="10" fillId="0" borderId="4" xfId="32" applyFont="1" applyFill="1" applyBorder="1" applyAlignment="1">
      <alignment horizontal="right" vertical="center" wrapText="1"/>
    </xf>
    <xf numFmtId="43" fontId="6" fillId="0" borderId="2" xfId="32" applyFont="1" applyFill="1" applyBorder="1" applyAlignment="1">
      <alignment vertical="center" wrapText="1"/>
    </xf>
    <xf numFmtId="43" fontId="6" fillId="0" borderId="2" xfId="32" applyFont="1" applyFill="1" applyBorder="1" applyAlignment="1">
      <alignment horizontal="right" vertical="center" wrapText="1"/>
    </xf>
    <xf numFmtId="0" fontId="10" fillId="0" borderId="7" xfId="0" applyFont="1" applyBorder="1" applyAlignment="1">
      <alignment vertical="center" wrapText="1"/>
    </xf>
    <xf numFmtId="177" fontId="6" fillId="0" borderId="2" xfId="0" applyNumberFormat="1" applyFont="1" applyBorder="1" applyAlignment="1">
      <alignment vertical="center" wrapText="1"/>
    </xf>
    <xf numFmtId="177" fontId="6" fillId="0" borderId="2" xfId="0" applyNumberFormat="1" applyFont="1" applyBorder="1" applyAlignment="1">
      <alignment horizontal="right" vertical="center" wrapText="1"/>
    </xf>
    <xf numFmtId="180" fontId="6" fillId="0" borderId="2" xfId="0" applyNumberFormat="1" applyFont="1" applyBorder="1" applyAlignment="1">
      <alignment horizontal="right" vertical="center" wrapText="1"/>
    </xf>
    <xf numFmtId="177" fontId="10" fillId="0" borderId="2" xfId="0" applyNumberFormat="1" applyFont="1" applyBorder="1" applyAlignment="1">
      <alignment vertical="center" wrapText="1"/>
    </xf>
    <xf numFmtId="177" fontId="10" fillId="0" borderId="2" xfId="0" applyNumberFormat="1" applyFont="1" applyBorder="1" applyAlignment="1">
      <alignment horizontal="right" vertical="center" wrapText="1"/>
    </xf>
    <xf numFmtId="0" fontId="9" fillId="0" borderId="5" xfId="0" applyFont="1" applyBorder="1" applyAlignment="1">
      <alignment horizontal="center" vertical="center" wrapText="1"/>
    </xf>
    <xf numFmtId="0" fontId="9" fillId="2" borderId="2" xfId="0" applyFont="1" applyFill="1" applyBorder="1" applyAlignment="1">
      <alignment horizontal="center" vertical="center" wrapText="1"/>
    </xf>
    <xf numFmtId="43" fontId="10" fillId="0" borderId="7" xfId="32" applyFont="1" applyFill="1" applyBorder="1" applyAlignment="1">
      <alignment horizontal="right" vertical="center" wrapText="1"/>
    </xf>
    <xf numFmtId="43" fontId="10" fillId="0" borderId="8" xfId="32" applyFont="1" applyFill="1" applyBorder="1" applyAlignment="1">
      <alignment horizontal="righ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78" fontId="6" fillId="0" borderId="9" xfId="0" applyNumberFormat="1" applyFont="1" applyBorder="1" applyAlignment="1">
      <alignment horizontal="right" vertical="center" wrapText="1"/>
    </xf>
    <xf numFmtId="178" fontId="6" fillId="0" borderId="10" xfId="0" applyNumberFormat="1" applyFont="1" applyBorder="1" applyAlignment="1">
      <alignment horizontal="right" vertical="center" wrapText="1"/>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178" fontId="6" fillId="0" borderId="0" xfId="0" applyNumberFormat="1" applyFont="1" applyAlignment="1">
      <alignment horizontal="right" vertical="center" wrapText="1"/>
    </xf>
    <xf numFmtId="177" fontId="10" fillId="0" borderId="7" xfId="0" applyNumberFormat="1" applyFont="1" applyBorder="1" applyAlignment="1">
      <alignment horizontal="right" vertical="center" wrapText="1"/>
    </xf>
    <xf numFmtId="178" fontId="6" fillId="0" borderId="11" xfId="0" applyNumberFormat="1" applyFont="1" applyBorder="1" applyAlignment="1">
      <alignment horizontal="right" vertical="center" wrapText="1"/>
    </xf>
    <xf numFmtId="178" fontId="6" fillId="0" borderId="12" xfId="0" applyNumberFormat="1" applyFont="1" applyBorder="1" applyAlignment="1">
      <alignment horizontal="right" vertical="center" wrapText="1"/>
    </xf>
    <xf numFmtId="178" fontId="6" fillId="0" borderId="13" xfId="0" applyNumberFormat="1" applyFont="1" applyBorder="1" applyAlignment="1">
      <alignment horizontal="right" vertical="center" wrapText="1"/>
    </xf>
    <xf numFmtId="178" fontId="6" fillId="0" borderId="2" xfId="0" applyNumberFormat="1" applyFont="1" applyBorder="1" applyAlignment="1">
      <alignment horizontal="right" vertical="center" wrapText="1"/>
    </xf>
    <xf numFmtId="178" fontId="6" fillId="0" borderId="14" xfId="0" applyNumberFormat="1" applyFont="1" applyBorder="1" applyAlignment="1">
      <alignment horizontal="right" vertical="center" wrapText="1"/>
    </xf>
    <xf numFmtId="178" fontId="6" fillId="0" borderId="15" xfId="0" applyNumberFormat="1" applyFont="1" applyBorder="1" applyAlignment="1">
      <alignment horizontal="right" vertical="center" wrapText="1"/>
    </xf>
    <xf numFmtId="178" fontId="6" fillId="0" borderId="7" xfId="0" applyNumberFormat="1" applyFont="1" applyBorder="1" applyAlignment="1">
      <alignment horizontal="right" vertical="center" wrapText="1"/>
    </xf>
    <xf numFmtId="178" fontId="6" fillId="0" borderId="16" xfId="0" applyNumberFormat="1" applyFont="1" applyBorder="1" applyAlignment="1">
      <alignment horizontal="righ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176" fontId="11" fillId="0" borderId="7"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11" fillId="0" borderId="9" xfId="0" applyFont="1" applyBorder="1" applyAlignment="1">
      <alignment horizontal="right" vertical="center"/>
    </xf>
    <xf numFmtId="0" fontId="11" fillId="0" borderId="10" xfId="0" applyFont="1" applyBorder="1" applyAlignment="1">
      <alignment horizontal="right" vertical="center"/>
    </xf>
    <xf numFmtId="9" fontId="10" fillId="0" borderId="2" xfId="35" applyFont="1" applyFill="1" applyBorder="1" applyAlignment="1">
      <alignment horizontal="right" vertical="center" wrapText="1"/>
    </xf>
    <xf numFmtId="43" fontId="6" fillId="0" borderId="0" xfId="0" applyNumberFormat="1" applyFont="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10" xfId="0" applyFont="1" applyBorder="1" applyAlignment="1">
      <alignment vertical="center" wrapText="1"/>
    </xf>
    <xf numFmtId="180" fontId="6" fillId="0" borderId="2" xfId="0" applyNumberFormat="1" applyFont="1" applyBorder="1" applyAlignment="1">
      <alignment vertical="center" wrapText="1"/>
    </xf>
    <xf numFmtId="0" fontId="11" fillId="0" borderId="20" xfId="0" applyFont="1" applyBorder="1" applyAlignment="1">
      <alignment vertical="center" wrapText="1"/>
    </xf>
    <xf numFmtId="43" fontId="6" fillId="0" borderId="7" xfId="32" applyFont="1" applyFill="1" applyBorder="1" applyAlignment="1">
      <alignment horizontal="right" vertical="center" wrapText="1"/>
    </xf>
    <xf numFmtId="43" fontId="11" fillId="0" borderId="9" xfId="0" applyNumberFormat="1" applyFont="1" applyBorder="1" applyAlignment="1">
      <alignment horizontal="right" vertical="center"/>
    </xf>
    <xf numFmtId="43" fontId="11" fillId="0" borderId="10" xfId="0" applyNumberFormat="1" applyFont="1" applyBorder="1" applyAlignment="1">
      <alignment horizontal="right" vertical="center"/>
    </xf>
    <xf numFmtId="43" fontId="11" fillId="0" borderId="9" xfId="0" applyNumberFormat="1" applyFont="1" applyBorder="1" applyAlignment="1">
      <alignment horizontal="right" vertical="center" wrapText="1"/>
    </xf>
    <xf numFmtId="43" fontId="11" fillId="0" borderId="10" xfId="0" applyNumberFormat="1" applyFont="1" applyBorder="1" applyAlignment="1">
      <alignment horizontal="right" vertical="center" wrapText="1"/>
    </xf>
    <xf numFmtId="0" fontId="11" fillId="0" borderId="17" xfId="0" applyFont="1" applyBorder="1" applyAlignment="1">
      <alignment horizontal="left" vertical="center" wrapText="1"/>
    </xf>
    <xf numFmtId="179" fontId="11" fillId="0" borderId="9" xfId="0" applyNumberFormat="1" applyFont="1" applyBorder="1" applyAlignment="1">
      <alignment horizontal="right" vertical="center" wrapText="1"/>
    </xf>
    <xf numFmtId="179" fontId="11" fillId="0" borderId="10" xfId="0" applyNumberFormat="1" applyFont="1" applyBorder="1" applyAlignment="1">
      <alignment horizontal="right" vertical="center" wrapText="1"/>
    </xf>
    <xf numFmtId="0" fontId="11" fillId="0" borderId="21" xfId="0" applyFont="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BE2D5"/>
      <color rgb="00F2CEEF"/>
      <color rgb="00DAF2D0"/>
      <color rgb="0092D050"/>
      <color rgb="00C0E6F5"/>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J150"/>
  <sheetViews>
    <sheetView view="pageBreakPreview" zoomScale="60" zoomScaleNormal="50" topLeftCell="C1" workbookViewId="0">
      <pane ySplit="4" topLeftCell="A5" activePane="bottomLeft" state="frozen"/>
      <selection/>
      <selection pane="bottomLeft" activeCell="AD5" sqref="AD5"/>
    </sheetView>
  </sheetViews>
  <sheetFormatPr defaultColWidth="9.33333333333333" defaultRowHeight="20.15" customHeight="1"/>
  <cols>
    <col min="1" max="1" width="6.77777777777778" style="14" customWidth="1"/>
    <col min="2" max="2" width="6.66666666666667" style="15" customWidth="1"/>
    <col min="3" max="3" width="56.6666666666667" style="15" customWidth="1"/>
    <col min="4" max="4" width="16.1111111111111" style="14" customWidth="1"/>
    <col min="5" max="5" width="35.3333333333333" style="15" customWidth="1"/>
    <col min="6" max="6" width="35.3333333333333" style="15" hidden="1" customWidth="1"/>
    <col min="7" max="7" width="12.7777777777778" style="14" customWidth="1"/>
    <col min="8" max="9" width="12.7777777777778" style="15" customWidth="1"/>
    <col min="10" max="13" width="19.4444444444444" style="15" customWidth="1"/>
    <col min="14" max="15" width="17.6666666666667" style="15" customWidth="1"/>
    <col min="16" max="16" width="20.7777777777778" style="15" customWidth="1"/>
    <col min="17" max="17" width="19.8888888888889" style="15" customWidth="1"/>
    <col min="18" max="18" width="21.4444444444444" style="15" customWidth="1"/>
    <col min="19" max="20" width="17.6666666666667" style="15" customWidth="1"/>
    <col min="21" max="21" width="23.8888888888889" style="15" customWidth="1"/>
    <col min="22" max="24" width="17.6666666666667" style="15" customWidth="1"/>
    <col min="25" max="25" width="21.2222222222222" style="15" hidden="1" customWidth="1"/>
    <col min="26" max="26" width="22.4444444444444" style="15" hidden="1" customWidth="1"/>
    <col min="27" max="27" width="22.6666666666667" style="15" hidden="1" customWidth="1"/>
    <col min="28" max="28" width="23.7777777777778" style="15" hidden="1" customWidth="1"/>
    <col min="29" max="29" width="17.6666666666667" style="15" customWidth="1"/>
    <col min="30" max="30" width="95.1111111111111" style="16" customWidth="1"/>
    <col min="31" max="31" width="24.1111111111111" style="15" customWidth="1"/>
    <col min="32" max="32" width="18.1111111111111" style="15" customWidth="1"/>
    <col min="33" max="33" width="13.2222222222222" style="15" customWidth="1"/>
    <col min="34" max="34" width="12.6666666666667" style="15" customWidth="1"/>
    <col min="35" max="35" width="11.2222222222222" style="15" customWidth="1"/>
    <col min="36" max="16384" width="9.33333333333333" style="15"/>
  </cols>
  <sheetData>
    <row r="1" ht="43.5" customHeight="1" spans="1:31">
      <c r="A1" s="17" t="s">
        <v>0</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ht="24" customHeight="1" spans="1:30">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ht="50" customHeight="1" spans="1:31">
      <c r="A3" s="19" t="s">
        <v>2</v>
      </c>
      <c r="B3" s="19" t="s">
        <v>3</v>
      </c>
      <c r="C3" s="19" t="s">
        <v>4</v>
      </c>
      <c r="D3" s="20" t="s">
        <v>5</v>
      </c>
      <c r="E3" s="20" t="s">
        <v>6</v>
      </c>
      <c r="F3" s="20"/>
      <c r="G3" s="19" t="s">
        <v>7</v>
      </c>
      <c r="H3" s="19" t="s">
        <v>8</v>
      </c>
      <c r="I3" s="19" t="s">
        <v>9</v>
      </c>
      <c r="J3" s="20" t="s">
        <v>10</v>
      </c>
      <c r="K3" s="19" t="s">
        <v>11</v>
      </c>
      <c r="L3" s="19"/>
      <c r="M3" s="19"/>
      <c r="N3" s="19"/>
      <c r="O3" s="20" t="s">
        <v>12</v>
      </c>
      <c r="P3" s="19" t="s">
        <v>13</v>
      </c>
      <c r="Q3" s="19"/>
      <c r="R3" s="19"/>
      <c r="S3" s="19"/>
      <c r="T3" s="38" t="s">
        <v>14</v>
      </c>
      <c r="U3" s="42"/>
      <c r="V3" s="42"/>
      <c r="W3" s="42"/>
      <c r="X3" s="43"/>
      <c r="Y3" s="19" t="s">
        <v>15</v>
      </c>
      <c r="Z3" s="19"/>
      <c r="AA3" s="19"/>
      <c r="AB3" s="19"/>
      <c r="AC3" s="20" t="s">
        <v>16</v>
      </c>
      <c r="AD3" s="20" t="s">
        <v>17</v>
      </c>
      <c r="AE3" s="20" t="s">
        <v>18</v>
      </c>
    </row>
    <row r="4" ht="50" customHeight="1" spans="1:31">
      <c r="A4" s="20"/>
      <c r="B4" s="20"/>
      <c r="C4" s="20"/>
      <c r="D4" s="21"/>
      <c r="E4" s="21"/>
      <c r="F4" s="21" t="s">
        <v>18</v>
      </c>
      <c r="G4" s="20"/>
      <c r="H4" s="20"/>
      <c r="I4" s="20"/>
      <c r="J4" s="21"/>
      <c r="K4" s="20" t="s">
        <v>19</v>
      </c>
      <c r="L4" s="20" t="s">
        <v>20</v>
      </c>
      <c r="M4" s="20" t="s">
        <v>21</v>
      </c>
      <c r="N4" s="20" t="s">
        <v>22</v>
      </c>
      <c r="O4" s="21"/>
      <c r="P4" s="21" t="s">
        <v>19</v>
      </c>
      <c r="Q4" s="20" t="s">
        <v>20</v>
      </c>
      <c r="R4" s="20" t="s">
        <v>21</v>
      </c>
      <c r="S4" s="20" t="s">
        <v>22</v>
      </c>
      <c r="T4" s="39" t="s">
        <v>12</v>
      </c>
      <c r="U4" s="44" t="s">
        <v>19</v>
      </c>
      <c r="V4" s="21" t="s">
        <v>20</v>
      </c>
      <c r="W4" s="21" t="s">
        <v>21</v>
      </c>
      <c r="X4" s="21" t="s">
        <v>22</v>
      </c>
      <c r="Y4" s="21" t="s">
        <v>19</v>
      </c>
      <c r="Z4" s="21" t="s">
        <v>20</v>
      </c>
      <c r="AA4" s="21" t="s">
        <v>21</v>
      </c>
      <c r="AB4" s="21" t="s">
        <v>22</v>
      </c>
      <c r="AC4" s="21"/>
      <c r="AD4" s="21"/>
      <c r="AE4" s="21"/>
    </row>
    <row r="5" s="13" customFormat="1" ht="50" customHeight="1" spans="1:32">
      <c r="A5" s="22" t="s">
        <v>23</v>
      </c>
      <c r="B5" s="22"/>
      <c r="C5" s="22"/>
      <c r="D5" s="22"/>
      <c r="E5" s="22"/>
      <c r="F5" s="22"/>
      <c r="G5" s="22"/>
      <c r="H5" s="22"/>
      <c r="I5" s="22"/>
      <c r="J5" s="26">
        <f>J6+J11+J24+J29+J35+J37+J43+J47+J57+J69+J82+J95+J102+J111</f>
        <v>37712.7</v>
      </c>
      <c r="K5" s="27">
        <f t="shared" ref="K5:AB5" si="0">K6+K11+K24+K29+K35+K37+K43+K47+K57+K69+K82+K95+K102+K111</f>
        <v>35915.93</v>
      </c>
      <c r="L5" s="27">
        <f t="shared" si="0"/>
        <v>16241.05</v>
      </c>
      <c r="M5" s="27">
        <f t="shared" si="0"/>
        <v>12643.39</v>
      </c>
      <c r="N5" s="27">
        <f t="shared" si="0"/>
        <v>6991.49</v>
      </c>
      <c r="O5" s="27">
        <f t="shared" si="0"/>
        <v>1796.77</v>
      </c>
      <c r="P5" s="27">
        <f t="shared" si="0"/>
        <v>32083.94</v>
      </c>
      <c r="Q5" s="27">
        <f t="shared" si="0"/>
        <v>14016.935011994</v>
      </c>
      <c r="R5" s="27">
        <f t="shared" si="0"/>
        <v>11480.484988006</v>
      </c>
      <c r="S5" s="27">
        <f t="shared" si="0"/>
        <v>6546.52</v>
      </c>
      <c r="T5" s="40">
        <f t="shared" si="0"/>
        <v>1035</v>
      </c>
      <c r="U5" s="40">
        <f t="shared" si="0"/>
        <v>20751.5225</v>
      </c>
      <c r="V5" s="27">
        <f t="shared" si="0"/>
        <v>9623.7524</v>
      </c>
      <c r="W5" s="27">
        <f t="shared" si="0"/>
        <v>7140.5055</v>
      </c>
      <c r="X5" s="27">
        <f t="shared" si="0"/>
        <v>3987.261</v>
      </c>
      <c r="Y5" s="27">
        <f t="shared" si="0"/>
        <v>20751.5225</v>
      </c>
      <c r="Z5" s="27">
        <f t="shared" si="0"/>
        <v>9623.7524</v>
      </c>
      <c r="AA5" s="27">
        <f t="shared" si="0"/>
        <v>7140.5055</v>
      </c>
      <c r="AB5" s="27">
        <f t="shared" si="0"/>
        <v>3987.261</v>
      </c>
      <c r="AC5" s="65">
        <f t="shared" ref="AC5:AC36" si="1">-(Y5-K5)/K5</f>
        <v>0.422219541579461</v>
      </c>
      <c r="AD5" s="26"/>
      <c r="AE5" s="26"/>
      <c r="AF5" s="66">
        <f>P5-U5</f>
        <v>11332.4175</v>
      </c>
    </row>
    <row r="6" s="13" customFormat="1" ht="50" customHeight="1" spans="1:32">
      <c r="A6" s="22" t="s">
        <v>24</v>
      </c>
      <c r="B6" s="22"/>
      <c r="C6" s="22"/>
      <c r="D6" s="22"/>
      <c r="E6" s="22"/>
      <c r="F6" s="22"/>
      <c r="G6" s="22"/>
      <c r="H6" s="22"/>
      <c r="I6" s="22"/>
      <c r="J6" s="28">
        <f>SUM(J7:J10)</f>
        <v>573.5</v>
      </c>
      <c r="K6" s="29">
        <f t="shared" ref="K6:AB6" si="2">SUM(K7:K10)</f>
        <v>543.5</v>
      </c>
      <c r="L6" s="29">
        <f t="shared" si="2"/>
        <v>226</v>
      </c>
      <c r="M6" s="29">
        <f t="shared" si="2"/>
        <v>207.5</v>
      </c>
      <c r="N6" s="29">
        <f t="shared" si="2"/>
        <v>110</v>
      </c>
      <c r="O6" s="29">
        <f t="shared" si="2"/>
        <v>30</v>
      </c>
      <c r="P6" s="29">
        <f t="shared" si="2"/>
        <v>543.5</v>
      </c>
      <c r="Q6" s="29">
        <f t="shared" si="2"/>
        <v>226</v>
      </c>
      <c r="R6" s="29">
        <f t="shared" si="2"/>
        <v>207.5</v>
      </c>
      <c r="S6" s="29">
        <f t="shared" si="2"/>
        <v>110</v>
      </c>
      <c r="T6" s="41">
        <f t="shared" ref="T6" si="3">SUM(T7:T10)</f>
        <v>22</v>
      </c>
      <c r="U6" s="41">
        <f t="shared" si="2"/>
        <v>340.49</v>
      </c>
      <c r="V6" s="29">
        <f t="shared" si="2"/>
        <v>142.49</v>
      </c>
      <c r="W6" s="29">
        <f t="shared" si="2"/>
        <v>122.5</v>
      </c>
      <c r="X6" s="29">
        <f t="shared" si="2"/>
        <v>75.5</v>
      </c>
      <c r="Y6" s="29">
        <f t="shared" si="2"/>
        <v>340.49</v>
      </c>
      <c r="Z6" s="29">
        <f t="shared" si="2"/>
        <v>142.49</v>
      </c>
      <c r="AA6" s="29">
        <f t="shared" si="2"/>
        <v>122.5</v>
      </c>
      <c r="AB6" s="29">
        <f t="shared" si="2"/>
        <v>75.5</v>
      </c>
      <c r="AC6" s="65">
        <f t="shared" si="1"/>
        <v>0.373523459061638</v>
      </c>
      <c r="AD6" s="28"/>
      <c r="AE6" s="28"/>
      <c r="AF6" s="66">
        <f>P6-U6</f>
        <v>203.01</v>
      </c>
    </row>
    <row r="7" s="13" customFormat="1" ht="106" customHeight="1" spans="1:36">
      <c r="A7" s="23">
        <v>1</v>
      </c>
      <c r="B7" s="23">
        <v>1</v>
      </c>
      <c r="C7" s="23" t="s">
        <v>25</v>
      </c>
      <c r="D7" s="23" t="s">
        <v>26</v>
      </c>
      <c r="E7" s="23" t="s">
        <v>27</v>
      </c>
      <c r="F7" s="23"/>
      <c r="G7" s="23" t="s">
        <v>24</v>
      </c>
      <c r="H7" s="23" t="s">
        <v>20</v>
      </c>
      <c r="I7" s="23" t="s">
        <v>28</v>
      </c>
      <c r="J7" s="30">
        <v>210</v>
      </c>
      <c r="K7" s="31">
        <v>210</v>
      </c>
      <c r="L7" s="31">
        <v>75</v>
      </c>
      <c r="M7" s="31">
        <v>65</v>
      </c>
      <c r="N7" s="31">
        <v>70</v>
      </c>
      <c r="O7" s="31"/>
      <c r="P7" s="31">
        <v>210</v>
      </c>
      <c r="Q7" s="31">
        <v>75</v>
      </c>
      <c r="R7" s="31">
        <v>65</v>
      </c>
      <c r="S7" s="31">
        <v>70</v>
      </c>
      <c r="T7" s="31"/>
      <c r="U7" s="45">
        <v>133.5</v>
      </c>
      <c r="V7" s="46">
        <v>48.5</v>
      </c>
      <c r="W7" s="46">
        <v>39.5</v>
      </c>
      <c r="X7" s="46">
        <v>45.5</v>
      </c>
      <c r="Y7" s="31">
        <f>U7</f>
        <v>133.5</v>
      </c>
      <c r="Z7" s="31">
        <f>V7</f>
        <v>48.5</v>
      </c>
      <c r="AA7" s="31">
        <f t="shared" ref="AA7:AB7" si="4">W7</f>
        <v>39.5</v>
      </c>
      <c r="AB7" s="31">
        <f t="shared" si="4"/>
        <v>45.5</v>
      </c>
      <c r="AC7" s="65">
        <f t="shared" si="1"/>
        <v>0.364285714285714</v>
      </c>
      <c r="AD7" s="67" t="s">
        <v>29</v>
      </c>
      <c r="AE7" s="30"/>
      <c r="AF7" s="66">
        <f>ROUND(V7,0)</f>
        <v>49</v>
      </c>
      <c r="AG7" s="66">
        <f t="shared" ref="AG7:AH7" si="5">ROUND(W7,0)</f>
        <v>40</v>
      </c>
      <c r="AH7" s="66">
        <f t="shared" si="5"/>
        <v>46</v>
      </c>
      <c r="AI7" s="66">
        <f>U7-AF7-AG7-AH7</f>
        <v>-1.5</v>
      </c>
      <c r="AJ7" s="66"/>
    </row>
    <row r="8" s="13" customFormat="1" ht="50" customHeight="1" spans="1:34">
      <c r="A8" s="23">
        <v>2</v>
      </c>
      <c r="B8" s="23">
        <v>2</v>
      </c>
      <c r="C8" s="23" t="s">
        <v>30</v>
      </c>
      <c r="D8" s="23" t="s">
        <v>26</v>
      </c>
      <c r="E8" s="23" t="s">
        <v>31</v>
      </c>
      <c r="F8" s="23"/>
      <c r="G8" s="23" t="s">
        <v>24</v>
      </c>
      <c r="H8" s="23" t="s">
        <v>20</v>
      </c>
      <c r="I8" s="23" t="s">
        <v>28</v>
      </c>
      <c r="J8" s="30">
        <v>150</v>
      </c>
      <c r="K8" s="31">
        <v>120</v>
      </c>
      <c r="L8" s="31">
        <v>40</v>
      </c>
      <c r="M8" s="31">
        <v>40</v>
      </c>
      <c r="N8" s="31">
        <v>40</v>
      </c>
      <c r="O8" s="31">
        <v>30</v>
      </c>
      <c r="P8" s="31">
        <v>120</v>
      </c>
      <c r="Q8" s="31">
        <v>40</v>
      </c>
      <c r="R8" s="31">
        <v>40</v>
      </c>
      <c r="S8" s="31">
        <v>40</v>
      </c>
      <c r="T8" s="31">
        <f>ROUND(O8*(1-AC8),0)</f>
        <v>22</v>
      </c>
      <c r="U8" s="45">
        <v>89</v>
      </c>
      <c r="V8" s="46">
        <v>30</v>
      </c>
      <c r="W8" s="46">
        <v>29</v>
      </c>
      <c r="X8" s="46">
        <v>30</v>
      </c>
      <c r="Y8" s="31">
        <f t="shared" ref="Y8:Y10" si="6">U8</f>
        <v>89</v>
      </c>
      <c r="Z8" s="31">
        <f t="shared" ref="Z8:Z10" si="7">V8</f>
        <v>30</v>
      </c>
      <c r="AA8" s="31">
        <f t="shared" ref="AA8:AA10" si="8">W8</f>
        <v>29</v>
      </c>
      <c r="AB8" s="31">
        <f t="shared" ref="AB8:AB10" si="9">X8</f>
        <v>30</v>
      </c>
      <c r="AC8" s="65">
        <f t="shared" si="1"/>
        <v>0.258333333333333</v>
      </c>
      <c r="AD8" s="67" t="s">
        <v>32</v>
      </c>
      <c r="AE8" s="30"/>
      <c r="AF8" s="66">
        <f t="shared" ref="AF8:AF71" si="10">ROUND(V8,0)</f>
        <v>30</v>
      </c>
      <c r="AG8" s="66">
        <f t="shared" ref="AG8:AG71" si="11">ROUND(W8,0)</f>
        <v>29</v>
      </c>
      <c r="AH8" s="66">
        <f t="shared" ref="AH8:AH71" si="12">ROUND(X8,0)</f>
        <v>30</v>
      </c>
    </row>
    <row r="9" s="13" customFormat="1" ht="60" customHeight="1" spans="1:34">
      <c r="A9" s="23">
        <v>3</v>
      </c>
      <c r="B9" s="23">
        <v>3</v>
      </c>
      <c r="C9" s="23" t="s">
        <v>33</v>
      </c>
      <c r="D9" s="23" t="s">
        <v>26</v>
      </c>
      <c r="E9" s="23" t="s">
        <v>34</v>
      </c>
      <c r="F9" s="23"/>
      <c r="G9" s="23" t="s">
        <v>24</v>
      </c>
      <c r="H9" s="23" t="s">
        <v>20</v>
      </c>
      <c r="I9" s="23" t="s">
        <v>35</v>
      </c>
      <c r="J9" s="30">
        <v>120</v>
      </c>
      <c r="K9" s="31">
        <v>120</v>
      </c>
      <c r="L9" s="31">
        <v>60</v>
      </c>
      <c r="M9" s="31">
        <v>60</v>
      </c>
      <c r="N9" s="31"/>
      <c r="O9" s="31"/>
      <c r="P9" s="31">
        <v>120</v>
      </c>
      <c r="Q9" s="31">
        <v>60</v>
      </c>
      <c r="R9" s="31">
        <v>60</v>
      </c>
      <c r="S9" s="31"/>
      <c r="T9" s="31"/>
      <c r="U9" s="45">
        <v>57.49</v>
      </c>
      <c r="V9" s="46">
        <v>28.49</v>
      </c>
      <c r="W9" s="46">
        <v>29</v>
      </c>
      <c r="X9" s="46"/>
      <c r="Y9" s="31">
        <f t="shared" si="6"/>
        <v>57.49</v>
      </c>
      <c r="Z9" s="31">
        <f t="shared" si="7"/>
        <v>28.49</v>
      </c>
      <c r="AA9" s="31">
        <f t="shared" si="8"/>
        <v>29</v>
      </c>
      <c r="AB9" s="31">
        <f t="shared" si="9"/>
        <v>0</v>
      </c>
      <c r="AC9" s="65">
        <f t="shared" si="1"/>
        <v>0.520916666666667</v>
      </c>
      <c r="AD9" s="67" t="s">
        <v>36</v>
      </c>
      <c r="AE9" s="30"/>
      <c r="AF9" s="66">
        <f t="shared" si="10"/>
        <v>28</v>
      </c>
      <c r="AG9" s="66">
        <f t="shared" si="11"/>
        <v>29</v>
      </c>
      <c r="AH9" s="66">
        <f t="shared" si="12"/>
        <v>0</v>
      </c>
    </row>
    <row r="10" s="13" customFormat="1" ht="50" customHeight="1" spans="1:34">
      <c r="A10" s="23">
        <v>4</v>
      </c>
      <c r="B10" s="23">
        <v>4</v>
      </c>
      <c r="C10" s="23" t="s">
        <v>37</v>
      </c>
      <c r="D10" s="23" t="s">
        <v>38</v>
      </c>
      <c r="E10" s="23" t="s">
        <v>39</v>
      </c>
      <c r="F10" s="23"/>
      <c r="G10" s="23" t="s">
        <v>24</v>
      </c>
      <c r="H10" s="23" t="s">
        <v>20</v>
      </c>
      <c r="I10" s="23" t="s">
        <v>35</v>
      </c>
      <c r="J10" s="30">
        <v>93.5</v>
      </c>
      <c r="K10" s="31">
        <v>93.5</v>
      </c>
      <c r="L10" s="31">
        <v>51</v>
      </c>
      <c r="M10" s="31">
        <v>42.5</v>
      </c>
      <c r="N10" s="31"/>
      <c r="O10" s="31"/>
      <c r="P10" s="31">
        <v>93.5</v>
      </c>
      <c r="Q10" s="31">
        <v>51</v>
      </c>
      <c r="R10" s="31">
        <v>42.5</v>
      </c>
      <c r="S10" s="31"/>
      <c r="T10" s="31"/>
      <c r="U10" s="45">
        <v>60.5</v>
      </c>
      <c r="V10" s="46">
        <v>35.5</v>
      </c>
      <c r="W10" s="46">
        <v>25</v>
      </c>
      <c r="X10" s="46"/>
      <c r="Y10" s="31">
        <f t="shared" si="6"/>
        <v>60.5</v>
      </c>
      <c r="Z10" s="31">
        <f t="shared" si="7"/>
        <v>35.5</v>
      </c>
      <c r="AA10" s="31">
        <f t="shared" si="8"/>
        <v>25</v>
      </c>
      <c r="AB10" s="31">
        <f t="shared" si="9"/>
        <v>0</v>
      </c>
      <c r="AC10" s="65">
        <f t="shared" si="1"/>
        <v>0.352941176470588</v>
      </c>
      <c r="AD10" s="67" t="s">
        <v>40</v>
      </c>
      <c r="AE10" s="30"/>
      <c r="AF10" s="66">
        <f t="shared" si="10"/>
        <v>36</v>
      </c>
      <c r="AG10" s="66">
        <f t="shared" si="11"/>
        <v>25</v>
      </c>
      <c r="AH10" s="66">
        <f t="shared" si="12"/>
        <v>0</v>
      </c>
    </row>
    <row r="11" s="13" customFormat="1" ht="50" customHeight="1" spans="1:34">
      <c r="A11" s="24" t="s">
        <v>41</v>
      </c>
      <c r="B11" s="25"/>
      <c r="C11" s="25"/>
      <c r="D11" s="25"/>
      <c r="E11" s="25"/>
      <c r="F11" s="25"/>
      <c r="G11" s="25"/>
      <c r="H11" s="25"/>
      <c r="I11" s="32"/>
      <c r="J11" s="26">
        <f>SUM(J12:J23)</f>
        <v>3600.12</v>
      </c>
      <c r="K11" s="27">
        <f t="shared" ref="K11:AB11" si="13">SUM(K12:K23)</f>
        <v>3365.46</v>
      </c>
      <c r="L11" s="27">
        <f t="shared" si="13"/>
        <v>1569.08</v>
      </c>
      <c r="M11" s="27">
        <f t="shared" si="13"/>
        <v>1203.78</v>
      </c>
      <c r="N11" s="27">
        <f t="shared" si="13"/>
        <v>592.6</v>
      </c>
      <c r="O11" s="27">
        <f t="shared" si="13"/>
        <v>234.66</v>
      </c>
      <c r="P11" s="27">
        <f t="shared" si="13"/>
        <v>2693.31</v>
      </c>
      <c r="Q11" s="27">
        <f t="shared" si="13"/>
        <v>1259.23</v>
      </c>
      <c r="R11" s="27">
        <f t="shared" si="13"/>
        <v>931.08</v>
      </c>
      <c r="S11" s="27">
        <f t="shared" si="13"/>
        <v>503</v>
      </c>
      <c r="T11" s="27">
        <f t="shared" si="13"/>
        <v>129</v>
      </c>
      <c r="U11" s="40">
        <f t="shared" si="13"/>
        <v>1810.865</v>
      </c>
      <c r="V11" s="27">
        <f t="shared" si="13"/>
        <v>776.305</v>
      </c>
      <c r="W11" s="27">
        <f t="shared" si="13"/>
        <v>657.97</v>
      </c>
      <c r="X11" s="27">
        <f t="shared" si="13"/>
        <v>376.59</v>
      </c>
      <c r="Y11" s="27">
        <f t="shared" si="13"/>
        <v>1810.865</v>
      </c>
      <c r="Z11" s="27">
        <f t="shared" si="13"/>
        <v>776.305</v>
      </c>
      <c r="AA11" s="27">
        <f t="shared" si="13"/>
        <v>657.97</v>
      </c>
      <c r="AB11" s="27">
        <f t="shared" si="13"/>
        <v>376.59</v>
      </c>
      <c r="AC11" s="65">
        <f t="shared" si="1"/>
        <v>0.461926452847456</v>
      </c>
      <c r="AD11" s="26"/>
      <c r="AE11" s="26"/>
      <c r="AF11" s="66">
        <f t="shared" si="10"/>
        <v>776</v>
      </c>
      <c r="AG11" s="66">
        <f t="shared" si="11"/>
        <v>658</v>
      </c>
      <c r="AH11" s="66">
        <f t="shared" si="12"/>
        <v>377</v>
      </c>
    </row>
    <row r="12" s="13" customFormat="1" ht="77" customHeight="1" spans="1:34">
      <c r="A12" s="23">
        <v>5</v>
      </c>
      <c r="B12" s="23">
        <v>1</v>
      </c>
      <c r="C12" s="23" t="s">
        <v>42</v>
      </c>
      <c r="D12" s="23" t="s">
        <v>38</v>
      </c>
      <c r="E12" s="23" t="s">
        <v>43</v>
      </c>
      <c r="F12" s="23"/>
      <c r="G12" s="23" t="s">
        <v>41</v>
      </c>
      <c r="H12" s="23" t="s">
        <v>20</v>
      </c>
      <c r="I12" s="23" t="s">
        <v>44</v>
      </c>
      <c r="J12" s="30">
        <v>105</v>
      </c>
      <c r="K12" s="31">
        <v>105</v>
      </c>
      <c r="L12" s="31">
        <v>105</v>
      </c>
      <c r="M12" s="31"/>
      <c r="N12" s="31"/>
      <c r="O12" s="31"/>
      <c r="P12" s="31">
        <v>105</v>
      </c>
      <c r="Q12" s="31">
        <v>105</v>
      </c>
      <c r="R12" s="31"/>
      <c r="S12" s="31"/>
      <c r="T12" s="31"/>
      <c r="U12" s="45">
        <v>73.105</v>
      </c>
      <c r="V12" s="46">
        <v>73.105</v>
      </c>
      <c r="W12" s="46"/>
      <c r="X12" s="46"/>
      <c r="Y12" s="31">
        <f t="shared" ref="Y12:Y23" si="14">U12</f>
        <v>73.105</v>
      </c>
      <c r="Z12" s="31">
        <f t="shared" ref="Z12:Z23" si="15">V12</f>
        <v>73.105</v>
      </c>
      <c r="AA12" s="31">
        <f t="shared" ref="AA12:AA23" si="16">W12</f>
        <v>0</v>
      </c>
      <c r="AB12" s="31">
        <f t="shared" ref="AB12:AB23" si="17">X12</f>
        <v>0</v>
      </c>
      <c r="AC12" s="65">
        <f t="shared" si="1"/>
        <v>0.303761904761905</v>
      </c>
      <c r="AD12" s="67" t="s">
        <v>45</v>
      </c>
      <c r="AE12" s="30"/>
      <c r="AF12" s="66">
        <f t="shared" si="10"/>
        <v>73</v>
      </c>
      <c r="AG12" s="66">
        <f t="shared" si="11"/>
        <v>0</v>
      </c>
      <c r="AH12" s="66">
        <f t="shared" si="12"/>
        <v>0</v>
      </c>
    </row>
    <row r="13" s="13" customFormat="1" ht="169" customHeight="1" spans="1:34">
      <c r="A13" s="23">
        <v>6</v>
      </c>
      <c r="B13" s="23">
        <v>2</v>
      </c>
      <c r="C13" s="23" t="s">
        <v>46</v>
      </c>
      <c r="D13" s="23" t="s">
        <v>38</v>
      </c>
      <c r="E13" s="23" t="s">
        <v>43</v>
      </c>
      <c r="F13" s="23"/>
      <c r="G13" s="23" t="s">
        <v>41</v>
      </c>
      <c r="H13" s="23" t="s">
        <v>20</v>
      </c>
      <c r="I13" s="23" t="s">
        <v>35</v>
      </c>
      <c r="J13" s="30">
        <v>306.3</v>
      </c>
      <c r="K13" s="31">
        <v>306.3</v>
      </c>
      <c r="L13" s="31">
        <v>162.4</v>
      </c>
      <c r="M13" s="31">
        <v>143.9</v>
      </c>
      <c r="N13" s="31"/>
      <c r="O13" s="31"/>
      <c r="P13" s="31">
        <v>180</v>
      </c>
      <c r="Q13" s="31">
        <v>98</v>
      </c>
      <c r="R13" s="31">
        <v>82</v>
      </c>
      <c r="S13" s="31"/>
      <c r="T13" s="31"/>
      <c r="U13" s="45">
        <v>153.8</v>
      </c>
      <c r="V13" s="46">
        <v>82.3</v>
      </c>
      <c r="W13" s="46">
        <v>71.5</v>
      </c>
      <c r="X13" s="46"/>
      <c r="Y13" s="31">
        <f t="shared" si="14"/>
        <v>153.8</v>
      </c>
      <c r="Z13" s="31">
        <f t="shared" si="15"/>
        <v>82.3</v>
      </c>
      <c r="AA13" s="31">
        <f t="shared" si="16"/>
        <v>71.5</v>
      </c>
      <c r="AB13" s="31">
        <f t="shared" si="17"/>
        <v>0</v>
      </c>
      <c r="AC13" s="65">
        <f t="shared" si="1"/>
        <v>0.497877897486125</v>
      </c>
      <c r="AD13" s="67" t="s">
        <v>47</v>
      </c>
      <c r="AE13" s="30"/>
      <c r="AF13" s="66">
        <f t="shared" si="10"/>
        <v>82</v>
      </c>
      <c r="AG13" s="66">
        <f t="shared" si="11"/>
        <v>72</v>
      </c>
      <c r="AH13" s="66">
        <f t="shared" si="12"/>
        <v>0</v>
      </c>
    </row>
    <row r="14" s="13" customFormat="1" ht="81" customHeight="1" spans="1:34">
      <c r="A14" s="23">
        <v>7</v>
      </c>
      <c r="B14" s="23">
        <v>3</v>
      </c>
      <c r="C14" s="23" t="s">
        <v>48</v>
      </c>
      <c r="D14" s="23" t="s">
        <v>38</v>
      </c>
      <c r="E14" s="23" t="s">
        <v>49</v>
      </c>
      <c r="F14" s="23"/>
      <c r="G14" s="23" t="s">
        <v>41</v>
      </c>
      <c r="H14" s="23" t="s">
        <v>20</v>
      </c>
      <c r="I14" s="23" t="s">
        <v>35</v>
      </c>
      <c r="J14" s="30">
        <v>140</v>
      </c>
      <c r="K14" s="31">
        <v>140</v>
      </c>
      <c r="L14" s="31">
        <v>77</v>
      </c>
      <c r="M14" s="31">
        <v>63</v>
      </c>
      <c r="N14" s="31"/>
      <c r="O14" s="31"/>
      <c r="P14" s="31">
        <v>100</v>
      </c>
      <c r="Q14" s="31">
        <v>60</v>
      </c>
      <c r="R14" s="31">
        <v>40</v>
      </c>
      <c r="S14" s="31"/>
      <c r="T14" s="31"/>
      <c r="U14" s="47">
        <v>58.8</v>
      </c>
      <c r="V14" s="48">
        <v>32.34</v>
      </c>
      <c r="W14" s="48">
        <v>26.46</v>
      </c>
      <c r="X14" s="46"/>
      <c r="Y14" s="31">
        <f t="shared" si="14"/>
        <v>58.8</v>
      </c>
      <c r="Z14" s="31">
        <f t="shared" si="15"/>
        <v>32.34</v>
      </c>
      <c r="AA14" s="31">
        <f t="shared" si="16"/>
        <v>26.46</v>
      </c>
      <c r="AB14" s="31">
        <f t="shared" si="17"/>
        <v>0</v>
      </c>
      <c r="AC14" s="65">
        <f t="shared" si="1"/>
        <v>0.58</v>
      </c>
      <c r="AD14" s="67" t="s">
        <v>50</v>
      </c>
      <c r="AE14" s="30"/>
      <c r="AF14" s="66">
        <f t="shared" si="10"/>
        <v>32</v>
      </c>
      <c r="AG14" s="66">
        <f t="shared" si="11"/>
        <v>26</v>
      </c>
      <c r="AH14" s="66">
        <f t="shared" si="12"/>
        <v>0</v>
      </c>
    </row>
    <row r="15" s="13" customFormat="1" ht="81" customHeight="1" spans="1:34">
      <c r="A15" s="23">
        <v>8</v>
      </c>
      <c r="B15" s="23">
        <v>4</v>
      </c>
      <c r="C15" s="23" t="s">
        <v>51</v>
      </c>
      <c r="D15" s="23" t="s">
        <v>38</v>
      </c>
      <c r="E15" s="23" t="s">
        <v>39</v>
      </c>
      <c r="F15" s="23"/>
      <c r="G15" s="23" t="s">
        <v>41</v>
      </c>
      <c r="H15" s="23" t="s">
        <v>20</v>
      </c>
      <c r="I15" s="23" t="s">
        <v>28</v>
      </c>
      <c r="J15" s="30">
        <v>243</v>
      </c>
      <c r="K15" s="31">
        <v>243</v>
      </c>
      <c r="L15" s="31">
        <v>76</v>
      </c>
      <c r="M15" s="31">
        <v>100</v>
      </c>
      <c r="N15" s="31">
        <v>67</v>
      </c>
      <c r="O15" s="31"/>
      <c r="P15" s="31">
        <v>200</v>
      </c>
      <c r="Q15" s="31">
        <v>56</v>
      </c>
      <c r="R15" s="31">
        <v>91</v>
      </c>
      <c r="S15" s="31">
        <v>53</v>
      </c>
      <c r="T15" s="31"/>
      <c r="U15" s="45">
        <v>116.375</v>
      </c>
      <c r="V15" s="46">
        <v>32.625</v>
      </c>
      <c r="W15" s="46">
        <v>52.625</v>
      </c>
      <c r="X15" s="46">
        <v>31.125</v>
      </c>
      <c r="Y15" s="31">
        <f t="shared" si="14"/>
        <v>116.375</v>
      </c>
      <c r="Z15" s="31">
        <f t="shared" si="15"/>
        <v>32.625</v>
      </c>
      <c r="AA15" s="31">
        <f t="shared" si="16"/>
        <v>52.625</v>
      </c>
      <c r="AB15" s="31">
        <f t="shared" si="17"/>
        <v>31.125</v>
      </c>
      <c r="AC15" s="65">
        <f t="shared" si="1"/>
        <v>0.521090534979424</v>
      </c>
      <c r="AD15" s="67" t="s">
        <v>52</v>
      </c>
      <c r="AE15" s="30"/>
      <c r="AF15" s="66">
        <f t="shared" si="10"/>
        <v>33</v>
      </c>
      <c r="AG15" s="66">
        <f t="shared" si="11"/>
        <v>53</v>
      </c>
      <c r="AH15" s="66">
        <f t="shared" si="12"/>
        <v>31</v>
      </c>
    </row>
    <row r="16" s="13" customFormat="1" ht="65" customHeight="1" spans="1:34">
      <c r="A16" s="23">
        <v>9</v>
      </c>
      <c r="B16" s="23">
        <v>5</v>
      </c>
      <c r="C16" s="23" t="s">
        <v>53</v>
      </c>
      <c r="D16" s="23" t="s">
        <v>38</v>
      </c>
      <c r="E16" s="23" t="s">
        <v>54</v>
      </c>
      <c r="F16" s="23"/>
      <c r="G16" s="23" t="s">
        <v>41</v>
      </c>
      <c r="H16" s="23" t="s">
        <v>20</v>
      </c>
      <c r="I16" s="23" t="s">
        <v>28</v>
      </c>
      <c r="J16" s="30">
        <v>180</v>
      </c>
      <c r="K16" s="31">
        <v>180</v>
      </c>
      <c r="L16" s="31">
        <v>30</v>
      </c>
      <c r="M16" s="31">
        <v>120</v>
      </c>
      <c r="N16" s="31">
        <v>30</v>
      </c>
      <c r="O16" s="31"/>
      <c r="P16" s="31">
        <v>110</v>
      </c>
      <c r="Q16" s="31">
        <v>20</v>
      </c>
      <c r="R16" s="31">
        <v>70</v>
      </c>
      <c r="S16" s="31">
        <v>20</v>
      </c>
      <c r="T16" s="31"/>
      <c r="U16" s="45">
        <v>93.1</v>
      </c>
      <c r="V16" s="46">
        <v>14.2</v>
      </c>
      <c r="W16" s="46">
        <v>58.2</v>
      </c>
      <c r="X16" s="46">
        <v>20.7</v>
      </c>
      <c r="Y16" s="31">
        <f t="shared" si="14"/>
        <v>93.1</v>
      </c>
      <c r="Z16" s="31">
        <f t="shared" si="15"/>
        <v>14.2</v>
      </c>
      <c r="AA16" s="31">
        <f t="shared" si="16"/>
        <v>58.2</v>
      </c>
      <c r="AB16" s="31">
        <f t="shared" si="17"/>
        <v>20.7</v>
      </c>
      <c r="AC16" s="65">
        <f t="shared" si="1"/>
        <v>0.482777777777778</v>
      </c>
      <c r="AD16" s="68" t="s">
        <v>55</v>
      </c>
      <c r="AE16" s="30"/>
      <c r="AF16" s="66">
        <f t="shared" si="10"/>
        <v>14</v>
      </c>
      <c r="AG16" s="66">
        <f t="shared" si="11"/>
        <v>58</v>
      </c>
      <c r="AH16" s="66">
        <f t="shared" si="12"/>
        <v>21</v>
      </c>
    </row>
    <row r="17" s="13" customFormat="1" ht="195" customHeight="1" spans="1:34">
      <c r="A17" s="23">
        <v>10</v>
      </c>
      <c r="B17" s="23">
        <v>6</v>
      </c>
      <c r="C17" s="23" t="s">
        <v>56</v>
      </c>
      <c r="D17" s="23" t="s">
        <v>38</v>
      </c>
      <c r="E17" s="23" t="s">
        <v>57</v>
      </c>
      <c r="F17" s="23"/>
      <c r="G17" s="23" t="s">
        <v>41</v>
      </c>
      <c r="H17" s="23" t="s">
        <v>20</v>
      </c>
      <c r="I17" s="23" t="s">
        <v>35</v>
      </c>
      <c r="J17" s="30">
        <v>469.26</v>
      </c>
      <c r="K17" s="31">
        <v>298.6</v>
      </c>
      <c r="L17" s="31">
        <v>211.8</v>
      </c>
      <c r="M17" s="31">
        <v>86.8</v>
      </c>
      <c r="N17" s="31"/>
      <c r="O17" s="31">
        <v>170.66</v>
      </c>
      <c r="P17" s="31">
        <v>140</v>
      </c>
      <c r="Q17" s="31">
        <v>100</v>
      </c>
      <c r="R17" s="31">
        <v>40</v>
      </c>
      <c r="S17" s="31"/>
      <c r="T17" s="31">
        <f>ROUND(O17*(1-AC17),0)</f>
        <v>71</v>
      </c>
      <c r="U17" s="45">
        <v>124</v>
      </c>
      <c r="V17" s="46">
        <v>83.8</v>
      </c>
      <c r="W17" s="46">
        <v>40.2</v>
      </c>
      <c r="X17" s="46"/>
      <c r="Y17" s="31">
        <f t="shared" si="14"/>
        <v>124</v>
      </c>
      <c r="Z17" s="31">
        <f t="shared" si="15"/>
        <v>83.8</v>
      </c>
      <c r="AA17" s="31">
        <f t="shared" si="16"/>
        <v>40.2</v>
      </c>
      <c r="AB17" s="31">
        <f t="shared" si="17"/>
        <v>0</v>
      </c>
      <c r="AC17" s="65">
        <f t="shared" si="1"/>
        <v>0.584728734092431</v>
      </c>
      <c r="AD17" s="68" t="s">
        <v>58</v>
      </c>
      <c r="AE17" s="30"/>
      <c r="AF17" s="66">
        <f t="shared" si="10"/>
        <v>84</v>
      </c>
      <c r="AG17" s="66">
        <f t="shared" si="11"/>
        <v>40</v>
      </c>
      <c r="AH17" s="66">
        <f t="shared" si="12"/>
        <v>0</v>
      </c>
    </row>
    <row r="18" s="13" customFormat="1" ht="134" customHeight="1" spans="1:34">
      <c r="A18" s="23">
        <v>11</v>
      </c>
      <c r="B18" s="23">
        <v>7</v>
      </c>
      <c r="C18" s="23" t="s">
        <v>59</v>
      </c>
      <c r="D18" s="23" t="s">
        <v>38</v>
      </c>
      <c r="E18" s="23" t="s">
        <v>39</v>
      </c>
      <c r="F18" s="23"/>
      <c r="G18" s="23" t="s">
        <v>41</v>
      </c>
      <c r="H18" s="23" t="s">
        <v>20</v>
      </c>
      <c r="I18" s="23" t="s">
        <v>28</v>
      </c>
      <c r="J18" s="30">
        <v>649.25</v>
      </c>
      <c r="K18" s="31">
        <v>649.25</v>
      </c>
      <c r="L18" s="31">
        <v>257.65</v>
      </c>
      <c r="M18" s="31">
        <v>231</v>
      </c>
      <c r="N18" s="31">
        <v>160.6</v>
      </c>
      <c r="O18" s="31"/>
      <c r="P18" s="31">
        <v>520</v>
      </c>
      <c r="Q18" s="31">
        <v>207</v>
      </c>
      <c r="R18" s="31">
        <v>185</v>
      </c>
      <c r="S18" s="31">
        <v>128</v>
      </c>
      <c r="T18" s="31"/>
      <c r="U18" s="45">
        <v>344.575</v>
      </c>
      <c r="V18" s="46">
        <v>121.175</v>
      </c>
      <c r="W18" s="46">
        <v>115.875</v>
      </c>
      <c r="X18" s="46">
        <v>107.525</v>
      </c>
      <c r="Y18" s="31">
        <f t="shared" si="14"/>
        <v>344.575</v>
      </c>
      <c r="Z18" s="31">
        <f t="shared" si="15"/>
        <v>121.175</v>
      </c>
      <c r="AA18" s="31">
        <f t="shared" si="16"/>
        <v>115.875</v>
      </c>
      <c r="AB18" s="31">
        <f t="shared" si="17"/>
        <v>107.525</v>
      </c>
      <c r="AC18" s="65">
        <f t="shared" si="1"/>
        <v>0.469272237196766</v>
      </c>
      <c r="AD18" s="67" t="s">
        <v>60</v>
      </c>
      <c r="AE18" s="30"/>
      <c r="AF18" s="66">
        <f t="shared" si="10"/>
        <v>121</v>
      </c>
      <c r="AG18" s="66">
        <f t="shared" si="11"/>
        <v>116</v>
      </c>
      <c r="AH18" s="66">
        <f t="shared" si="12"/>
        <v>108</v>
      </c>
    </row>
    <row r="19" s="13" customFormat="1" ht="73" customHeight="1" spans="1:34">
      <c r="A19" s="23">
        <v>12</v>
      </c>
      <c r="B19" s="23">
        <v>8</v>
      </c>
      <c r="C19" s="23" t="s">
        <v>61</v>
      </c>
      <c r="D19" s="23" t="s">
        <v>38</v>
      </c>
      <c r="E19" s="23" t="s">
        <v>39</v>
      </c>
      <c r="F19" s="23"/>
      <c r="G19" s="23" t="s">
        <v>41</v>
      </c>
      <c r="H19" s="23" t="s">
        <v>20</v>
      </c>
      <c r="I19" s="23" t="s">
        <v>28</v>
      </c>
      <c r="J19" s="30">
        <v>525</v>
      </c>
      <c r="K19" s="31">
        <v>525</v>
      </c>
      <c r="L19" s="31">
        <v>179</v>
      </c>
      <c r="M19" s="31">
        <v>177</v>
      </c>
      <c r="N19" s="31">
        <v>169</v>
      </c>
      <c r="O19" s="31"/>
      <c r="P19" s="31">
        <v>420</v>
      </c>
      <c r="Q19" s="31">
        <v>143</v>
      </c>
      <c r="R19" s="31">
        <v>141</v>
      </c>
      <c r="S19" s="31">
        <v>136</v>
      </c>
      <c r="T19" s="31"/>
      <c r="U19" s="45">
        <v>293.65</v>
      </c>
      <c r="V19" s="46">
        <v>95.55</v>
      </c>
      <c r="W19" s="46">
        <v>97.55</v>
      </c>
      <c r="X19" s="46">
        <v>100.55</v>
      </c>
      <c r="Y19" s="31">
        <f t="shared" si="14"/>
        <v>293.65</v>
      </c>
      <c r="Z19" s="31">
        <f t="shared" si="15"/>
        <v>95.55</v>
      </c>
      <c r="AA19" s="31">
        <f t="shared" si="16"/>
        <v>97.55</v>
      </c>
      <c r="AB19" s="31">
        <f t="shared" si="17"/>
        <v>100.55</v>
      </c>
      <c r="AC19" s="65">
        <f t="shared" si="1"/>
        <v>0.440666666666667</v>
      </c>
      <c r="AD19" s="67" t="s">
        <v>62</v>
      </c>
      <c r="AE19" s="30"/>
      <c r="AF19" s="66">
        <f t="shared" si="10"/>
        <v>96</v>
      </c>
      <c r="AG19" s="66">
        <f t="shared" si="11"/>
        <v>98</v>
      </c>
      <c r="AH19" s="66">
        <f t="shared" si="12"/>
        <v>101</v>
      </c>
    </row>
    <row r="20" s="13" customFormat="1" ht="50" customHeight="1" spans="1:34">
      <c r="A20" s="23">
        <v>13</v>
      </c>
      <c r="B20" s="23">
        <v>9</v>
      </c>
      <c r="C20" s="23" t="s">
        <v>63</v>
      </c>
      <c r="D20" s="23" t="s">
        <v>26</v>
      </c>
      <c r="E20" s="23" t="s">
        <v>64</v>
      </c>
      <c r="F20" s="23"/>
      <c r="G20" s="23" t="s">
        <v>41</v>
      </c>
      <c r="H20" s="23" t="s">
        <v>20</v>
      </c>
      <c r="I20" s="23" t="s">
        <v>35</v>
      </c>
      <c r="J20" s="30">
        <v>198.31</v>
      </c>
      <c r="K20" s="31">
        <v>198.31</v>
      </c>
      <c r="L20" s="31">
        <v>106.23</v>
      </c>
      <c r="M20" s="31">
        <v>92.08</v>
      </c>
      <c r="N20" s="31"/>
      <c r="O20" s="31"/>
      <c r="P20" s="31">
        <v>198.31</v>
      </c>
      <c r="Q20" s="31">
        <v>106.23</v>
      </c>
      <c r="R20" s="31">
        <v>92.08</v>
      </c>
      <c r="S20" s="31"/>
      <c r="T20" s="31"/>
      <c r="U20" s="49">
        <v>101.66</v>
      </c>
      <c r="V20" s="46">
        <v>47.58</v>
      </c>
      <c r="W20" s="46">
        <v>54.08</v>
      </c>
      <c r="X20" s="46"/>
      <c r="Y20" s="31">
        <f t="shared" si="14"/>
        <v>101.66</v>
      </c>
      <c r="Z20" s="31">
        <f t="shared" si="15"/>
        <v>47.58</v>
      </c>
      <c r="AA20" s="31">
        <f t="shared" si="16"/>
        <v>54.08</v>
      </c>
      <c r="AB20" s="31">
        <f t="shared" si="17"/>
        <v>0</v>
      </c>
      <c r="AC20" s="65">
        <f t="shared" si="1"/>
        <v>0.487368261812314</v>
      </c>
      <c r="AD20" s="67" t="s">
        <v>65</v>
      </c>
      <c r="AE20" s="30"/>
      <c r="AF20" s="66">
        <f t="shared" si="10"/>
        <v>48</v>
      </c>
      <c r="AG20" s="66">
        <f t="shared" si="11"/>
        <v>54</v>
      </c>
      <c r="AH20" s="66">
        <f t="shared" si="12"/>
        <v>0</v>
      </c>
    </row>
    <row r="21" s="13" customFormat="1" ht="157.5" customHeight="1" spans="1:34">
      <c r="A21" s="23">
        <v>14</v>
      </c>
      <c r="B21" s="23">
        <v>10</v>
      </c>
      <c r="C21" s="23" t="s">
        <v>66</v>
      </c>
      <c r="D21" s="23" t="s">
        <v>38</v>
      </c>
      <c r="E21" s="23" t="s">
        <v>67</v>
      </c>
      <c r="F21" s="23" t="s">
        <v>68</v>
      </c>
      <c r="G21" s="23" t="s">
        <v>41</v>
      </c>
      <c r="H21" s="23" t="s">
        <v>20</v>
      </c>
      <c r="I21" s="23" t="s">
        <v>28</v>
      </c>
      <c r="J21" s="30">
        <v>320</v>
      </c>
      <c r="K21" s="31">
        <v>256</v>
      </c>
      <c r="L21" s="31">
        <v>120</v>
      </c>
      <c r="M21" s="31">
        <v>80</v>
      </c>
      <c r="N21" s="31">
        <v>56</v>
      </c>
      <c r="O21" s="31">
        <v>64</v>
      </c>
      <c r="P21" s="31">
        <v>256</v>
      </c>
      <c r="Q21" s="31">
        <v>120</v>
      </c>
      <c r="R21" s="31">
        <v>80</v>
      </c>
      <c r="S21" s="31">
        <v>56</v>
      </c>
      <c r="T21" s="31">
        <f>ROUND(O21*(1-AC21),0)</f>
        <v>58</v>
      </c>
      <c r="U21" s="45">
        <v>232.8</v>
      </c>
      <c r="V21" s="46">
        <v>83.63</v>
      </c>
      <c r="W21" s="46">
        <v>88.23</v>
      </c>
      <c r="X21" s="46">
        <v>60.94</v>
      </c>
      <c r="Y21" s="31">
        <f t="shared" si="14"/>
        <v>232.8</v>
      </c>
      <c r="Z21" s="31">
        <f t="shared" si="15"/>
        <v>83.63</v>
      </c>
      <c r="AA21" s="31">
        <f t="shared" si="16"/>
        <v>88.23</v>
      </c>
      <c r="AB21" s="31">
        <f t="shared" si="17"/>
        <v>60.94</v>
      </c>
      <c r="AC21" s="65">
        <f t="shared" si="1"/>
        <v>0.090625</v>
      </c>
      <c r="AD21" s="67" t="s">
        <v>69</v>
      </c>
      <c r="AE21" s="30" t="s">
        <v>70</v>
      </c>
      <c r="AF21" s="66">
        <f t="shared" si="10"/>
        <v>84</v>
      </c>
      <c r="AG21" s="66">
        <f t="shared" si="11"/>
        <v>88</v>
      </c>
      <c r="AH21" s="66">
        <f t="shared" si="12"/>
        <v>61</v>
      </c>
    </row>
    <row r="22" s="13" customFormat="1" ht="62" customHeight="1" spans="1:34">
      <c r="A22" s="23">
        <v>15</v>
      </c>
      <c r="B22" s="23">
        <v>11</v>
      </c>
      <c r="C22" s="23" t="s">
        <v>71</v>
      </c>
      <c r="D22" s="23" t="s">
        <v>26</v>
      </c>
      <c r="E22" s="23" t="s">
        <v>72</v>
      </c>
      <c r="F22" s="23"/>
      <c r="G22" s="23" t="s">
        <v>41</v>
      </c>
      <c r="H22" s="23" t="s">
        <v>20</v>
      </c>
      <c r="I22" s="23" t="s">
        <v>44</v>
      </c>
      <c r="J22" s="30">
        <v>84</v>
      </c>
      <c r="K22" s="31">
        <v>84</v>
      </c>
      <c r="L22" s="31">
        <v>84</v>
      </c>
      <c r="M22" s="31"/>
      <c r="N22" s="31"/>
      <c r="O22" s="31"/>
      <c r="P22" s="31">
        <v>84</v>
      </c>
      <c r="Q22" s="31">
        <v>84</v>
      </c>
      <c r="R22" s="31"/>
      <c r="S22" s="31"/>
      <c r="T22" s="31"/>
      <c r="U22" s="45">
        <v>58.5</v>
      </c>
      <c r="V22" s="46">
        <v>58.5</v>
      </c>
      <c r="W22" s="46"/>
      <c r="X22" s="46"/>
      <c r="Y22" s="31">
        <f t="shared" si="14"/>
        <v>58.5</v>
      </c>
      <c r="Z22" s="31">
        <f t="shared" si="15"/>
        <v>58.5</v>
      </c>
      <c r="AA22" s="31">
        <f t="shared" si="16"/>
        <v>0</v>
      </c>
      <c r="AB22" s="31">
        <f t="shared" si="17"/>
        <v>0</v>
      </c>
      <c r="AC22" s="65">
        <f t="shared" si="1"/>
        <v>0.303571428571429</v>
      </c>
      <c r="AD22" s="67" t="s">
        <v>73</v>
      </c>
      <c r="AE22" s="30"/>
      <c r="AF22" s="66">
        <f t="shared" si="10"/>
        <v>59</v>
      </c>
      <c r="AG22" s="66">
        <f t="shared" si="11"/>
        <v>0</v>
      </c>
      <c r="AH22" s="66">
        <f t="shared" si="12"/>
        <v>0</v>
      </c>
    </row>
    <row r="23" s="13" customFormat="1" ht="93" customHeight="1" spans="1:34">
      <c r="A23" s="23">
        <v>16</v>
      </c>
      <c r="B23" s="23">
        <v>12</v>
      </c>
      <c r="C23" s="23" t="s">
        <v>74</v>
      </c>
      <c r="D23" s="23" t="s">
        <v>38</v>
      </c>
      <c r="E23" s="23" t="s">
        <v>49</v>
      </c>
      <c r="F23" s="23"/>
      <c r="G23" s="23" t="s">
        <v>41</v>
      </c>
      <c r="H23" s="23" t="s">
        <v>20</v>
      </c>
      <c r="I23" s="23" t="s">
        <v>28</v>
      </c>
      <c r="J23" s="30">
        <v>380</v>
      </c>
      <c r="K23" s="31">
        <v>380</v>
      </c>
      <c r="L23" s="31">
        <v>160</v>
      </c>
      <c r="M23" s="31">
        <v>110</v>
      </c>
      <c r="N23" s="31">
        <v>110</v>
      </c>
      <c r="O23" s="31"/>
      <c r="P23" s="31">
        <v>380</v>
      </c>
      <c r="Q23" s="31">
        <v>160</v>
      </c>
      <c r="R23" s="31">
        <v>110</v>
      </c>
      <c r="S23" s="31">
        <v>110</v>
      </c>
      <c r="T23" s="31"/>
      <c r="U23" s="47">
        <v>160.5</v>
      </c>
      <c r="V23" s="48">
        <v>51.5</v>
      </c>
      <c r="W23" s="48">
        <v>53.25</v>
      </c>
      <c r="X23" s="48">
        <v>55.75</v>
      </c>
      <c r="Y23" s="31">
        <f t="shared" si="14"/>
        <v>160.5</v>
      </c>
      <c r="Z23" s="31">
        <f t="shared" si="15"/>
        <v>51.5</v>
      </c>
      <c r="AA23" s="31">
        <f t="shared" si="16"/>
        <v>53.25</v>
      </c>
      <c r="AB23" s="31">
        <f t="shared" si="17"/>
        <v>55.75</v>
      </c>
      <c r="AC23" s="65">
        <f t="shared" si="1"/>
        <v>0.577631578947368</v>
      </c>
      <c r="AD23" s="67" t="s">
        <v>75</v>
      </c>
      <c r="AE23" s="30" t="s">
        <v>76</v>
      </c>
      <c r="AF23" s="66">
        <f t="shared" si="10"/>
        <v>52</v>
      </c>
      <c r="AG23" s="66">
        <f t="shared" si="11"/>
        <v>53</v>
      </c>
      <c r="AH23" s="66">
        <f t="shared" si="12"/>
        <v>56</v>
      </c>
    </row>
    <row r="24" s="13" customFormat="1" ht="50" customHeight="1" spans="1:34">
      <c r="A24" s="24" t="s">
        <v>77</v>
      </c>
      <c r="B24" s="25"/>
      <c r="C24" s="25"/>
      <c r="D24" s="25"/>
      <c r="E24" s="25"/>
      <c r="F24" s="25"/>
      <c r="G24" s="25"/>
      <c r="H24" s="25"/>
      <c r="I24" s="32"/>
      <c r="J24" s="26">
        <f>SUM(J25:J28)</f>
        <v>519.1</v>
      </c>
      <c r="K24" s="27">
        <f t="shared" ref="K24:AB24" si="18">SUM(K25:K28)</f>
        <v>519.1</v>
      </c>
      <c r="L24" s="27">
        <f t="shared" si="18"/>
        <v>235</v>
      </c>
      <c r="M24" s="27">
        <f t="shared" si="18"/>
        <v>230.5</v>
      </c>
      <c r="N24" s="27">
        <f t="shared" si="18"/>
        <v>53.6</v>
      </c>
      <c r="O24" s="27">
        <f t="shared" si="18"/>
        <v>0</v>
      </c>
      <c r="P24" s="27">
        <f t="shared" si="18"/>
        <v>519.1</v>
      </c>
      <c r="Q24" s="27">
        <f t="shared" si="18"/>
        <v>235</v>
      </c>
      <c r="R24" s="27">
        <f t="shared" si="18"/>
        <v>230.5</v>
      </c>
      <c r="S24" s="27">
        <f t="shared" si="18"/>
        <v>53.6</v>
      </c>
      <c r="T24" s="27"/>
      <c r="U24" s="40">
        <f t="shared" si="18"/>
        <v>261.4</v>
      </c>
      <c r="V24" s="27">
        <f t="shared" si="18"/>
        <v>124.3</v>
      </c>
      <c r="W24" s="27">
        <f t="shared" si="18"/>
        <v>106.45</v>
      </c>
      <c r="X24" s="27">
        <f t="shared" si="18"/>
        <v>30.65</v>
      </c>
      <c r="Y24" s="27">
        <f t="shared" si="18"/>
        <v>261.4</v>
      </c>
      <c r="Z24" s="27">
        <f t="shared" si="18"/>
        <v>124.3</v>
      </c>
      <c r="AA24" s="27">
        <f t="shared" si="18"/>
        <v>106.45</v>
      </c>
      <c r="AB24" s="27">
        <f t="shared" si="18"/>
        <v>30.65</v>
      </c>
      <c r="AC24" s="65">
        <f t="shared" si="1"/>
        <v>0.496436139472163</v>
      </c>
      <c r="AD24" s="26"/>
      <c r="AE24" s="26"/>
      <c r="AF24" s="66">
        <f t="shared" si="10"/>
        <v>124</v>
      </c>
      <c r="AG24" s="66">
        <f t="shared" si="11"/>
        <v>106</v>
      </c>
      <c r="AH24" s="66">
        <f t="shared" si="12"/>
        <v>31</v>
      </c>
    </row>
    <row r="25" s="13" customFormat="1" ht="50" customHeight="1" spans="1:34">
      <c r="A25" s="23">
        <v>17</v>
      </c>
      <c r="B25" s="23">
        <v>1</v>
      </c>
      <c r="C25" s="23" t="s">
        <v>78</v>
      </c>
      <c r="D25" s="23" t="s">
        <v>26</v>
      </c>
      <c r="E25" s="23" t="s">
        <v>79</v>
      </c>
      <c r="F25" s="23"/>
      <c r="G25" s="23" t="s">
        <v>77</v>
      </c>
      <c r="H25" s="23" t="s">
        <v>20</v>
      </c>
      <c r="I25" s="23" t="s">
        <v>44</v>
      </c>
      <c r="J25" s="30">
        <v>50</v>
      </c>
      <c r="K25" s="31">
        <v>50</v>
      </c>
      <c r="L25" s="31">
        <v>50</v>
      </c>
      <c r="M25" s="31"/>
      <c r="N25" s="31"/>
      <c r="O25" s="31"/>
      <c r="P25" s="31">
        <v>50</v>
      </c>
      <c r="Q25" s="31">
        <v>50</v>
      </c>
      <c r="R25" s="31"/>
      <c r="S25" s="31"/>
      <c r="T25" s="31"/>
      <c r="U25" s="45">
        <v>27.5</v>
      </c>
      <c r="V25" s="46">
        <v>27.5</v>
      </c>
      <c r="W25" s="46"/>
      <c r="X25" s="31"/>
      <c r="Y25" s="31">
        <f t="shared" ref="Y25:Y28" si="19">U25</f>
        <v>27.5</v>
      </c>
      <c r="Z25" s="31">
        <f t="shared" ref="Z25:Z28" si="20">V25</f>
        <v>27.5</v>
      </c>
      <c r="AA25" s="31">
        <f t="shared" ref="AA25:AA28" si="21">W25</f>
        <v>0</v>
      </c>
      <c r="AB25" s="31">
        <f t="shared" ref="AB25:AB28" si="22">X25</f>
        <v>0</v>
      </c>
      <c r="AC25" s="65">
        <f t="shared" si="1"/>
        <v>0.45</v>
      </c>
      <c r="AD25" s="67" t="s">
        <v>80</v>
      </c>
      <c r="AE25" s="30"/>
      <c r="AF25" s="66">
        <f t="shared" si="10"/>
        <v>28</v>
      </c>
      <c r="AG25" s="66">
        <f t="shared" si="11"/>
        <v>0</v>
      </c>
      <c r="AH25" s="66">
        <f t="shared" si="12"/>
        <v>0</v>
      </c>
    </row>
    <row r="26" s="13" customFormat="1" ht="157" customHeight="1" spans="1:34">
      <c r="A26" s="23">
        <v>18</v>
      </c>
      <c r="B26" s="23">
        <v>2</v>
      </c>
      <c r="C26" s="23" t="s">
        <v>81</v>
      </c>
      <c r="D26" s="23" t="s">
        <v>38</v>
      </c>
      <c r="E26" s="23" t="s">
        <v>79</v>
      </c>
      <c r="F26" s="23"/>
      <c r="G26" s="23" t="s">
        <v>77</v>
      </c>
      <c r="H26" s="23" t="s">
        <v>20</v>
      </c>
      <c r="I26" s="23" t="s">
        <v>35</v>
      </c>
      <c r="J26" s="30">
        <v>270.5</v>
      </c>
      <c r="K26" s="31">
        <v>270.5</v>
      </c>
      <c r="L26" s="31">
        <v>100</v>
      </c>
      <c r="M26" s="31">
        <v>170.5</v>
      </c>
      <c r="N26" s="31"/>
      <c r="O26" s="31"/>
      <c r="P26" s="31">
        <v>270.5</v>
      </c>
      <c r="Q26" s="31">
        <v>100</v>
      </c>
      <c r="R26" s="31">
        <v>170.5</v>
      </c>
      <c r="S26" s="31"/>
      <c r="T26" s="31"/>
      <c r="U26" s="45">
        <v>129.7</v>
      </c>
      <c r="V26" s="46">
        <v>54.2</v>
      </c>
      <c r="W26" s="46">
        <v>75.5</v>
      </c>
      <c r="X26" s="31"/>
      <c r="Y26" s="31">
        <f t="shared" si="19"/>
        <v>129.7</v>
      </c>
      <c r="Z26" s="31">
        <f t="shared" si="20"/>
        <v>54.2</v>
      </c>
      <c r="AA26" s="31">
        <f t="shared" si="21"/>
        <v>75.5</v>
      </c>
      <c r="AB26" s="31">
        <f t="shared" si="22"/>
        <v>0</v>
      </c>
      <c r="AC26" s="65">
        <f t="shared" si="1"/>
        <v>0.520517560073937</v>
      </c>
      <c r="AD26" s="67" t="s">
        <v>82</v>
      </c>
      <c r="AE26" s="30"/>
      <c r="AF26" s="66">
        <f t="shared" si="10"/>
        <v>54</v>
      </c>
      <c r="AG26" s="66">
        <f t="shared" si="11"/>
        <v>76</v>
      </c>
      <c r="AH26" s="66">
        <f t="shared" si="12"/>
        <v>0</v>
      </c>
    </row>
    <row r="27" s="13" customFormat="1" ht="67" customHeight="1" spans="1:34">
      <c r="A27" s="23">
        <v>19</v>
      </c>
      <c r="B27" s="23">
        <v>3</v>
      </c>
      <c r="C27" s="23" t="s">
        <v>83</v>
      </c>
      <c r="D27" s="23" t="s">
        <v>38</v>
      </c>
      <c r="E27" s="23" t="s">
        <v>39</v>
      </c>
      <c r="F27" s="23"/>
      <c r="G27" s="23" t="s">
        <v>77</v>
      </c>
      <c r="H27" s="23" t="s">
        <v>20</v>
      </c>
      <c r="I27" s="23" t="s">
        <v>28</v>
      </c>
      <c r="J27" s="30">
        <v>100</v>
      </c>
      <c r="K27" s="31">
        <v>100</v>
      </c>
      <c r="L27" s="31">
        <v>40</v>
      </c>
      <c r="M27" s="31">
        <v>30</v>
      </c>
      <c r="N27" s="31">
        <v>30</v>
      </c>
      <c r="O27" s="31"/>
      <c r="P27" s="31">
        <v>100</v>
      </c>
      <c r="Q27" s="31">
        <v>40</v>
      </c>
      <c r="R27" s="31">
        <v>30</v>
      </c>
      <c r="S27" s="31">
        <v>30</v>
      </c>
      <c r="T27" s="31"/>
      <c r="U27" s="45">
        <v>47.1</v>
      </c>
      <c r="V27" s="46">
        <v>20.1</v>
      </c>
      <c r="W27" s="46">
        <v>10.95</v>
      </c>
      <c r="X27" s="31">
        <v>16.05</v>
      </c>
      <c r="Y27" s="31">
        <f t="shared" si="19"/>
        <v>47.1</v>
      </c>
      <c r="Z27" s="31">
        <f t="shared" si="20"/>
        <v>20.1</v>
      </c>
      <c r="AA27" s="31">
        <f t="shared" si="21"/>
        <v>10.95</v>
      </c>
      <c r="AB27" s="31">
        <f t="shared" si="22"/>
        <v>16.05</v>
      </c>
      <c r="AC27" s="65">
        <f t="shared" si="1"/>
        <v>0.529</v>
      </c>
      <c r="AD27" s="67" t="s">
        <v>84</v>
      </c>
      <c r="AE27" s="30"/>
      <c r="AF27" s="66">
        <f t="shared" si="10"/>
        <v>20</v>
      </c>
      <c r="AG27" s="66">
        <f t="shared" si="11"/>
        <v>11</v>
      </c>
      <c r="AH27" s="66">
        <f t="shared" si="12"/>
        <v>16</v>
      </c>
    </row>
    <row r="28" s="13" customFormat="1" ht="50" customHeight="1" spans="1:34">
      <c r="A28" s="23">
        <v>20</v>
      </c>
      <c r="B28" s="23">
        <v>4</v>
      </c>
      <c r="C28" s="23" t="s">
        <v>85</v>
      </c>
      <c r="D28" s="23" t="s">
        <v>38</v>
      </c>
      <c r="E28" s="23" t="s">
        <v>86</v>
      </c>
      <c r="F28" s="23"/>
      <c r="G28" s="23" t="s">
        <v>77</v>
      </c>
      <c r="H28" s="23" t="s">
        <v>20</v>
      </c>
      <c r="I28" s="23" t="s">
        <v>35</v>
      </c>
      <c r="J28" s="30">
        <v>98.6</v>
      </c>
      <c r="K28" s="31">
        <v>98.6</v>
      </c>
      <c r="L28" s="31">
        <v>45</v>
      </c>
      <c r="M28" s="31">
        <v>30</v>
      </c>
      <c r="N28" s="31">
        <v>23.6</v>
      </c>
      <c r="O28" s="27"/>
      <c r="P28" s="31">
        <v>98.6</v>
      </c>
      <c r="Q28" s="31">
        <v>45</v>
      </c>
      <c r="R28" s="31">
        <v>30</v>
      </c>
      <c r="S28" s="31">
        <v>23.6</v>
      </c>
      <c r="T28" s="31"/>
      <c r="U28" s="45">
        <v>57.1</v>
      </c>
      <c r="V28" s="46">
        <v>22.5</v>
      </c>
      <c r="W28" s="46">
        <v>20</v>
      </c>
      <c r="X28" s="31">
        <v>14.6</v>
      </c>
      <c r="Y28" s="31">
        <f t="shared" si="19"/>
        <v>57.1</v>
      </c>
      <c r="Z28" s="31">
        <f t="shared" si="20"/>
        <v>22.5</v>
      </c>
      <c r="AA28" s="31">
        <f t="shared" si="21"/>
        <v>20</v>
      </c>
      <c r="AB28" s="31">
        <f t="shared" si="22"/>
        <v>14.6</v>
      </c>
      <c r="AC28" s="65">
        <f t="shared" si="1"/>
        <v>0.420892494929006</v>
      </c>
      <c r="AD28" s="67" t="s">
        <v>87</v>
      </c>
      <c r="AE28" s="26"/>
      <c r="AF28" s="66">
        <f t="shared" si="10"/>
        <v>23</v>
      </c>
      <c r="AG28" s="66">
        <f t="shared" si="11"/>
        <v>20</v>
      </c>
      <c r="AH28" s="66">
        <f t="shared" si="12"/>
        <v>15</v>
      </c>
    </row>
    <row r="29" s="13" customFormat="1" ht="50" customHeight="1" spans="1:34">
      <c r="A29" s="24" t="s">
        <v>88</v>
      </c>
      <c r="B29" s="25"/>
      <c r="C29" s="25"/>
      <c r="D29" s="25"/>
      <c r="E29" s="25"/>
      <c r="F29" s="25"/>
      <c r="G29" s="25"/>
      <c r="H29" s="25"/>
      <c r="I29" s="32"/>
      <c r="J29" s="26">
        <f>SUM(J30:J34)</f>
        <v>1055</v>
      </c>
      <c r="K29" s="27">
        <f t="shared" ref="K29:AB29" si="23">SUM(K30:K34)</f>
        <v>1043</v>
      </c>
      <c r="L29" s="27">
        <f t="shared" si="23"/>
        <v>376</v>
      </c>
      <c r="M29" s="27">
        <f t="shared" si="23"/>
        <v>401</v>
      </c>
      <c r="N29" s="27">
        <f t="shared" si="23"/>
        <v>266</v>
      </c>
      <c r="O29" s="27">
        <f t="shared" si="23"/>
        <v>12</v>
      </c>
      <c r="P29" s="27">
        <f t="shared" si="23"/>
        <v>688</v>
      </c>
      <c r="Q29" s="27">
        <f t="shared" si="23"/>
        <v>261</v>
      </c>
      <c r="R29" s="27">
        <f t="shared" si="23"/>
        <v>266</v>
      </c>
      <c r="S29" s="27">
        <f t="shared" si="23"/>
        <v>161</v>
      </c>
      <c r="T29" s="27">
        <f t="shared" si="23"/>
        <v>7</v>
      </c>
      <c r="U29" s="40">
        <f t="shared" si="23"/>
        <v>452.91</v>
      </c>
      <c r="V29" s="27">
        <f t="shared" si="23"/>
        <v>175.72</v>
      </c>
      <c r="W29" s="27">
        <f t="shared" si="23"/>
        <v>169.19</v>
      </c>
      <c r="X29" s="27">
        <f t="shared" si="23"/>
        <v>108</v>
      </c>
      <c r="Y29" s="27">
        <f t="shared" si="23"/>
        <v>452.91</v>
      </c>
      <c r="Z29" s="27">
        <f t="shared" si="23"/>
        <v>175.72</v>
      </c>
      <c r="AA29" s="27">
        <f t="shared" si="23"/>
        <v>169.19</v>
      </c>
      <c r="AB29" s="27">
        <f t="shared" si="23"/>
        <v>108</v>
      </c>
      <c r="AC29" s="65">
        <f t="shared" si="1"/>
        <v>0.565762224352828</v>
      </c>
      <c r="AD29" s="26"/>
      <c r="AE29" s="26"/>
      <c r="AF29" s="66">
        <f t="shared" si="10"/>
        <v>176</v>
      </c>
      <c r="AG29" s="66">
        <f t="shared" si="11"/>
        <v>169</v>
      </c>
      <c r="AH29" s="66">
        <f t="shared" si="12"/>
        <v>108</v>
      </c>
    </row>
    <row r="30" s="13" customFormat="1" ht="50" customHeight="1" spans="1:34">
      <c r="A30" s="23">
        <v>21</v>
      </c>
      <c r="B30" s="23">
        <v>1</v>
      </c>
      <c r="C30" s="23" t="s">
        <v>89</v>
      </c>
      <c r="D30" s="23" t="s">
        <v>38</v>
      </c>
      <c r="E30" s="23" t="s">
        <v>43</v>
      </c>
      <c r="F30" s="23"/>
      <c r="G30" s="23" t="s">
        <v>88</v>
      </c>
      <c r="H30" s="23" t="s">
        <v>20</v>
      </c>
      <c r="I30" s="23" t="s">
        <v>28</v>
      </c>
      <c r="J30" s="30">
        <v>195</v>
      </c>
      <c r="K30" s="31">
        <v>195</v>
      </c>
      <c r="L30" s="31">
        <v>65</v>
      </c>
      <c r="M30" s="31">
        <v>65</v>
      </c>
      <c r="N30" s="31">
        <v>65</v>
      </c>
      <c r="O30" s="31"/>
      <c r="P30" s="31">
        <v>90</v>
      </c>
      <c r="Q30" s="31">
        <v>30</v>
      </c>
      <c r="R30" s="31">
        <v>30</v>
      </c>
      <c r="S30" s="31">
        <v>30</v>
      </c>
      <c r="T30" s="31"/>
      <c r="U30" s="45">
        <v>57.2</v>
      </c>
      <c r="V30" s="46">
        <v>19.5</v>
      </c>
      <c r="W30" s="46">
        <v>18.2</v>
      </c>
      <c r="X30" s="46">
        <v>19.5</v>
      </c>
      <c r="Y30" s="31">
        <f t="shared" ref="Y30:Y34" si="24">U30</f>
        <v>57.2</v>
      </c>
      <c r="Z30" s="31">
        <f t="shared" ref="Z30:Z34" si="25">V30</f>
        <v>19.5</v>
      </c>
      <c r="AA30" s="31">
        <f t="shared" ref="AA30:AA34" si="26">W30</f>
        <v>18.2</v>
      </c>
      <c r="AB30" s="31">
        <f t="shared" ref="AB30:AB34" si="27">X30</f>
        <v>19.5</v>
      </c>
      <c r="AC30" s="65">
        <f t="shared" si="1"/>
        <v>0.706666666666667</v>
      </c>
      <c r="AD30" s="67" t="s">
        <v>90</v>
      </c>
      <c r="AE30" s="30" t="s">
        <v>91</v>
      </c>
      <c r="AF30" s="66">
        <f t="shared" si="10"/>
        <v>20</v>
      </c>
      <c r="AG30" s="66">
        <f t="shared" si="11"/>
        <v>18</v>
      </c>
      <c r="AH30" s="66">
        <f t="shared" si="12"/>
        <v>20</v>
      </c>
    </row>
    <row r="31" s="13" customFormat="1" ht="78" customHeight="1" spans="1:34">
      <c r="A31" s="23">
        <v>22</v>
      </c>
      <c r="B31" s="23">
        <v>2</v>
      </c>
      <c r="C31" s="23" t="s">
        <v>92</v>
      </c>
      <c r="D31" s="23" t="s">
        <v>38</v>
      </c>
      <c r="E31" s="23" t="s">
        <v>43</v>
      </c>
      <c r="F31" s="23"/>
      <c r="G31" s="23" t="s">
        <v>88</v>
      </c>
      <c r="H31" s="23" t="s">
        <v>20</v>
      </c>
      <c r="I31" s="23" t="s">
        <v>28</v>
      </c>
      <c r="J31" s="30">
        <v>160</v>
      </c>
      <c r="K31" s="31">
        <v>160</v>
      </c>
      <c r="L31" s="31">
        <v>60</v>
      </c>
      <c r="M31" s="31">
        <v>70</v>
      </c>
      <c r="N31" s="31">
        <v>30</v>
      </c>
      <c r="O31" s="31"/>
      <c r="P31" s="31">
        <v>120</v>
      </c>
      <c r="Q31" s="31">
        <v>40</v>
      </c>
      <c r="R31" s="31">
        <v>50</v>
      </c>
      <c r="S31" s="31">
        <v>30</v>
      </c>
      <c r="T31" s="31"/>
      <c r="U31" s="45">
        <v>69.41</v>
      </c>
      <c r="V31" s="46">
        <v>17.42</v>
      </c>
      <c r="W31" s="46">
        <v>30.49</v>
      </c>
      <c r="X31" s="46">
        <v>21.5</v>
      </c>
      <c r="Y31" s="31">
        <f t="shared" si="24"/>
        <v>69.41</v>
      </c>
      <c r="Z31" s="31">
        <f t="shared" si="25"/>
        <v>17.42</v>
      </c>
      <c r="AA31" s="31">
        <f t="shared" si="26"/>
        <v>30.49</v>
      </c>
      <c r="AB31" s="31">
        <f t="shared" si="27"/>
        <v>21.5</v>
      </c>
      <c r="AC31" s="65">
        <f t="shared" si="1"/>
        <v>0.5661875</v>
      </c>
      <c r="AD31" s="67" t="s">
        <v>93</v>
      </c>
      <c r="AE31" s="30" t="s">
        <v>94</v>
      </c>
      <c r="AF31" s="66">
        <f t="shared" si="10"/>
        <v>17</v>
      </c>
      <c r="AG31" s="66">
        <f t="shared" si="11"/>
        <v>30</v>
      </c>
      <c r="AH31" s="66">
        <f t="shared" si="12"/>
        <v>22</v>
      </c>
    </row>
    <row r="32" s="13" customFormat="1" ht="83" customHeight="1" spans="1:34">
      <c r="A32" s="23">
        <v>23</v>
      </c>
      <c r="B32" s="23">
        <v>3</v>
      </c>
      <c r="C32" s="23" t="s">
        <v>95</v>
      </c>
      <c r="D32" s="23" t="s">
        <v>38</v>
      </c>
      <c r="E32" s="23" t="s">
        <v>39</v>
      </c>
      <c r="F32" s="23"/>
      <c r="G32" s="23" t="s">
        <v>88</v>
      </c>
      <c r="H32" s="23" t="s">
        <v>20</v>
      </c>
      <c r="I32" s="23" t="s">
        <v>28</v>
      </c>
      <c r="J32" s="30">
        <v>340</v>
      </c>
      <c r="K32" s="31">
        <v>340</v>
      </c>
      <c r="L32" s="31">
        <v>135</v>
      </c>
      <c r="M32" s="31">
        <v>120</v>
      </c>
      <c r="N32" s="31">
        <v>85</v>
      </c>
      <c r="O32" s="31"/>
      <c r="P32" s="31">
        <v>340</v>
      </c>
      <c r="Q32" s="31">
        <v>135</v>
      </c>
      <c r="R32" s="31">
        <v>120</v>
      </c>
      <c r="S32" s="31">
        <v>85</v>
      </c>
      <c r="T32" s="31"/>
      <c r="U32" s="45">
        <v>225.5</v>
      </c>
      <c r="V32" s="46">
        <v>94</v>
      </c>
      <c r="W32" s="46">
        <v>72.5</v>
      </c>
      <c r="X32" s="46">
        <v>59</v>
      </c>
      <c r="Y32" s="31">
        <f t="shared" si="24"/>
        <v>225.5</v>
      </c>
      <c r="Z32" s="31">
        <f t="shared" si="25"/>
        <v>94</v>
      </c>
      <c r="AA32" s="31">
        <f t="shared" si="26"/>
        <v>72.5</v>
      </c>
      <c r="AB32" s="31">
        <f t="shared" si="27"/>
        <v>59</v>
      </c>
      <c r="AC32" s="65">
        <f t="shared" si="1"/>
        <v>0.336764705882353</v>
      </c>
      <c r="AD32" s="67" t="s">
        <v>96</v>
      </c>
      <c r="AE32" s="30"/>
      <c r="AF32" s="66">
        <f t="shared" si="10"/>
        <v>94</v>
      </c>
      <c r="AG32" s="66">
        <f t="shared" si="11"/>
        <v>73</v>
      </c>
      <c r="AH32" s="66">
        <f t="shared" si="12"/>
        <v>59</v>
      </c>
    </row>
    <row r="33" s="13" customFormat="1" ht="50" customHeight="1" spans="1:34">
      <c r="A33" s="23">
        <v>24</v>
      </c>
      <c r="B33" s="23">
        <v>4</v>
      </c>
      <c r="C33" s="23" t="s">
        <v>97</v>
      </c>
      <c r="D33" s="23" t="s">
        <v>38</v>
      </c>
      <c r="E33" s="23" t="s">
        <v>98</v>
      </c>
      <c r="F33" s="23"/>
      <c r="G33" s="23" t="s">
        <v>88</v>
      </c>
      <c r="H33" s="23" t="s">
        <v>20</v>
      </c>
      <c r="I33" s="23" t="s">
        <v>35</v>
      </c>
      <c r="J33" s="30">
        <v>300</v>
      </c>
      <c r="K33" s="31">
        <v>300</v>
      </c>
      <c r="L33" s="31">
        <v>100</v>
      </c>
      <c r="M33" s="31">
        <v>130</v>
      </c>
      <c r="N33" s="31">
        <v>70</v>
      </c>
      <c r="O33" s="31"/>
      <c r="P33" s="31">
        <v>90</v>
      </c>
      <c r="Q33" s="31">
        <v>40</v>
      </c>
      <c r="R33" s="31">
        <v>50</v>
      </c>
      <c r="S33" s="31"/>
      <c r="T33" s="31"/>
      <c r="U33" s="45">
        <v>74.8</v>
      </c>
      <c r="V33" s="46">
        <v>33.8</v>
      </c>
      <c r="W33" s="46">
        <v>41</v>
      </c>
      <c r="X33" s="46"/>
      <c r="Y33" s="31">
        <f t="shared" si="24"/>
        <v>74.8</v>
      </c>
      <c r="Z33" s="31">
        <f t="shared" si="25"/>
        <v>33.8</v>
      </c>
      <c r="AA33" s="31">
        <f t="shared" si="26"/>
        <v>41</v>
      </c>
      <c r="AB33" s="31">
        <f t="shared" si="27"/>
        <v>0</v>
      </c>
      <c r="AC33" s="65">
        <f t="shared" si="1"/>
        <v>0.750666666666667</v>
      </c>
      <c r="AD33" s="67" t="s">
        <v>99</v>
      </c>
      <c r="AE33" s="30" t="s">
        <v>100</v>
      </c>
      <c r="AF33" s="66">
        <f t="shared" si="10"/>
        <v>34</v>
      </c>
      <c r="AG33" s="66">
        <f t="shared" si="11"/>
        <v>41</v>
      </c>
      <c r="AH33" s="66">
        <f t="shared" si="12"/>
        <v>0</v>
      </c>
    </row>
    <row r="34" s="13" customFormat="1" ht="50" customHeight="1" spans="1:34">
      <c r="A34" s="23">
        <v>25</v>
      </c>
      <c r="B34" s="23">
        <v>5</v>
      </c>
      <c r="C34" s="23" t="s">
        <v>101</v>
      </c>
      <c r="D34" s="23" t="s">
        <v>38</v>
      </c>
      <c r="E34" s="23" t="s">
        <v>102</v>
      </c>
      <c r="F34" s="23"/>
      <c r="G34" s="23" t="s">
        <v>88</v>
      </c>
      <c r="H34" s="23" t="s">
        <v>20</v>
      </c>
      <c r="I34" s="23" t="s">
        <v>28</v>
      </c>
      <c r="J34" s="30">
        <v>60</v>
      </c>
      <c r="K34" s="31">
        <v>48</v>
      </c>
      <c r="L34" s="31">
        <v>16</v>
      </c>
      <c r="M34" s="31">
        <v>16</v>
      </c>
      <c r="N34" s="31">
        <v>16</v>
      </c>
      <c r="O34" s="31">
        <v>12</v>
      </c>
      <c r="P34" s="31">
        <v>48</v>
      </c>
      <c r="Q34" s="31">
        <v>16</v>
      </c>
      <c r="R34" s="31">
        <v>16</v>
      </c>
      <c r="S34" s="31">
        <v>16</v>
      </c>
      <c r="T34" s="31">
        <f>ROUND(O34*(1-AC34),0)</f>
        <v>7</v>
      </c>
      <c r="U34" s="45">
        <v>26</v>
      </c>
      <c r="V34" s="46">
        <v>11</v>
      </c>
      <c r="W34" s="46">
        <v>7</v>
      </c>
      <c r="X34" s="46">
        <v>8</v>
      </c>
      <c r="Y34" s="31">
        <f t="shared" si="24"/>
        <v>26</v>
      </c>
      <c r="Z34" s="31">
        <f t="shared" si="25"/>
        <v>11</v>
      </c>
      <c r="AA34" s="31">
        <f t="shared" si="26"/>
        <v>7</v>
      </c>
      <c r="AB34" s="31">
        <f t="shared" si="27"/>
        <v>8</v>
      </c>
      <c r="AC34" s="65">
        <f t="shared" si="1"/>
        <v>0.458333333333333</v>
      </c>
      <c r="AD34" s="69" t="s">
        <v>103</v>
      </c>
      <c r="AE34" s="30"/>
      <c r="AF34" s="66">
        <f t="shared" si="10"/>
        <v>11</v>
      </c>
      <c r="AG34" s="66">
        <f t="shared" si="11"/>
        <v>7</v>
      </c>
      <c r="AH34" s="66">
        <f t="shared" si="12"/>
        <v>8</v>
      </c>
    </row>
    <row r="35" s="13" customFormat="1" ht="50" customHeight="1" spans="1:34">
      <c r="A35" s="24" t="s">
        <v>104</v>
      </c>
      <c r="B35" s="25"/>
      <c r="C35" s="25"/>
      <c r="D35" s="25"/>
      <c r="E35" s="25"/>
      <c r="F35" s="25"/>
      <c r="G35" s="25"/>
      <c r="H35" s="25"/>
      <c r="I35" s="32"/>
      <c r="J35" s="26">
        <f>J36</f>
        <v>50</v>
      </c>
      <c r="K35" s="27">
        <f t="shared" ref="K35:AB35" si="28">K36</f>
        <v>50</v>
      </c>
      <c r="L35" s="27">
        <f t="shared" si="28"/>
        <v>35</v>
      </c>
      <c r="M35" s="27">
        <f t="shared" si="28"/>
        <v>15</v>
      </c>
      <c r="N35" s="27">
        <f t="shared" si="28"/>
        <v>0</v>
      </c>
      <c r="O35" s="27">
        <f t="shared" si="28"/>
        <v>0</v>
      </c>
      <c r="P35" s="27">
        <f t="shared" si="28"/>
        <v>50</v>
      </c>
      <c r="Q35" s="27">
        <f t="shared" si="28"/>
        <v>35</v>
      </c>
      <c r="R35" s="27">
        <f t="shared" si="28"/>
        <v>15</v>
      </c>
      <c r="S35" s="27">
        <f t="shared" si="28"/>
        <v>0</v>
      </c>
      <c r="T35" s="27"/>
      <c r="U35" s="40">
        <f t="shared" si="28"/>
        <v>29.44</v>
      </c>
      <c r="V35" s="27">
        <f t="shared" si="28"/>
        <v>19.76</v>
      </c>
      <c r="W35" s="27">
        <f t="shared" si="28"/>
        <v>9.68</v>
      </c>
      <c r="X35" s="27">
        <f t="shared" si="28"/>
        <v>0</v>
      </c>
      <c r="Y35" s="27">
        <f t="shared" si="28"/>
        <v>29.44</v>
      </c>
      <c r="Z35" s="27">
        <f t="shared" si="28"/>
        <v>19.76</v>
      </c>
      <c r="AA35" s="27">
        <f t="shared" si="28"/>
        <v>9.68</v>
      </c>
      <c r="AB35" s="27">
        <f t="shared" si="28"/>
        <v>0</v>
      </c>
      <c r="AC35" s="65">
        <f t="shared" si="1"/>
        <v>0.4112</v>
      </c>
      <c r="AD35" s="26"/>
      <c r="AE35" s="26"/>
      <c r="AF35" s="66">
        <f t="shared" si="10"/>
        <v>20</v>
      </c>
      <c r="AG35" s="66">
        <f t="shared" si="11"/>
        <v>10</v>
      </c>
      <c r="AH35" s="66">
        <f t="shared" si="12"/>
        <v>0</v>
      </c>
    </row>
    <row r="36" s="13" customFormat="1" ht="63" customHeight="1" spans="1:34">
      <c r="A36" s="23">
        <v>26</v>
      </c>
      <c r="B36" s="23">
        <v>1</v>
      </c>
      <c r="C36" s="23" t="s">
        <v>105</v>
      </c>
      <c r="D36" s="23" t="s">
        <v>26</v>
      </c>
      <c r="E36" s="23" t="s">
        <v>39</v>
      </c>
      <c r="F36" s="23"/>
      <c r="G36" s="23" t="s">
        <v>104</v>
      </c>
      <c r="H36" s="23" t="s">
        <v>20</v>
      </c>
      <c r="I36" s="23" t="s">
        <v>35</v>
      </c>
      <c r="J36" s="33">
        <v>50</v>
      </c>
      <c r="K36" s="34">
        <v>50</v>
      </c>
      <c r="L36" s="35">
        <v>35</v>
      </c>
      <c r="M36" s="35">
        <v>15</v>
      </c>
      <c r="N36" s="35"/>
      <c r="O36" s="35"/>
      <c r="P36" s="34">
        <v>50</v>
      </c>
      <c r="Q36" s="35">
        <v>35</v>
      </c>
      <c r="R36" s="35">
        <v>15</v>
      </c>
      <c r="S36" s="31"/>
      <c r="T36" s="31"/>
      <c r="U36" s="45">
        <v>29.44</v>
      </c>
      <c r="V36" s="46">
        <v>19.76</v>
      </c>
      <c r="W36" s="46">
        <v>9.68</v>
      </c>
      <c r="X36" s="46"/>
      <c r="Y36" s="31">
        <f t="shared" ref="Y36" si="29">U36</f>
        <v>29.44</v>
      </c>
      <c r="Z36" s="31">
        <f t="shared" ref="Z36" si="30">V36</f>
        <v>19.76</v>
      </c>
      <c r="AA36" s="31">
        <f t="shared" ref="AA36" si="31">W36</f>
        <v>9.68</v>
      </c>
      <c r="AB36" s="31">
        <f t="shared" ref="AB36" si="32">X36</f>
        <v>0</v>
      </c>
      <c r="AC36" s="65">
        <f t="shared" si="1"/>
        <v>0.4112</v>
      </c>
      <c r="AD36" s="70" t="s">
        <v>106</v>
      </c>
      <c r="AE36" s="71"/>
      <c r="AF36" s="66">
        <f t="shared" si="10"/>
        <v>20</v>
      </c>
      <c r="AG36" s="66">
        <f t="shared" si="11"/>
        <v>10</v>
      </c>
      <c r="AH36" s="66">
        <f t="shared" si="12"/>
        <v>0</v>
      </c>
    </row>
    <row r="37" s="13" customFormat="1" ht="63" customHeight="1" spans="1:34">
      <c r="A37" s="24" t="s">
        <v>107</v>
      </c>
      <c r="B37" s="25"/>
      <c r="C37" s="25"/>
      <c r="D37" s="25"/>
      <c r="E37" s="25"/>
      <c r="F37" s="25"/>
      <c r="G37" s="25"/>
      <c r="H37" s="25"/>
      <c r="I37" s="32"/>
      <c r="J37" s="36">
        <f>SUM(J38:J42)</f>
        <v>1228.24</v>
      </c>
      <c r="K37" s="37">
        <f t="shared" ref="K37:AB37" si="33">SUM(K38:K42)</f>
        <v>1228.24</v>
      </c>
      <c r="L37" s="37">
        <f t="shared" si="33"/>
        <v>653.04</v>
      </c>
      <c r="M37" s="37">
        <f t="shared" si="33"/>
        <v>398.8</v>
      </c>
      <c r="N37" s="37">
        <f t="shared" si="33"/>
        <v>176.4</v>
      </c>
      <c r="O37" s="37">
        <f t="shared" si="33"/>
        <v>0</v>
      </c>
      <c r="P37" s="37">
        <f t="shared" si="33"/>
        <v>1208.24</v>
      </c>
      <c r="Q37" s="37">
        <f t="shared" si="33"/>
        <v>633.04</v>
      </c>
      <c r="R37" s="37">
        <f t="shared" si="33"/>
        <v>398.8</v>
      </c>
      <c r="S37" s="37">
        <f t="shared" si="33"/>
        <v>176.4</v>
      </c>
      <c r="T37" s="37"/>
      <c r="U37" s="50">
        <f t="shared" si="33"/>
        <v>612.64</v>
      </c>
      <c r="V37" s="37">
        <f t="shared" si="33"/>
        <v>361.04</v>
      </c>
      <c r="W37" s="37">
        <f t="shared" si="33"/>
        <v>170.25</v>
      </c>
      <c r="X37" s="37">
        <f t="shared" si="33"/>
        <v>81.35</v>
      </c>
      <c r="Y37" s="37">
        <f t="shared" si="33"/>
        <v>612.64</v>
      </c>
      <c r="Z37" s="37">
        <f t="shared" si="33"/>
        <v>361.04</v>
      </c>
      <c r="AA37" s="37">
        <f t="shared" si="33"/>
        <v>170.25</v>
      </c>
      <c r="AB37" s="37">
        <f t="shared" si="33"/>
        <v>81.35</v>
      </c>
      <c r="AC37" s="65">
        <f t="shared" ref="AC37:AC68" si="34">-(Y37-K37)/K37</f>
        <v>0.501204976226145</v>
      </c>
      <c r="AD37" s="36"/>
      <c r="AE37" s="36"/>
      <c r="AF37" s="66">
        <f t="shared" si="10"/>
        <v>361</v>
      </c>
      <c r="AG37" s="66">
        <f t="shared" si="11"/>
        <v>170</v>
      </c>
      <c r="AH37" s="66">
        <f t="shared" si="12"/>
        <v>81</v>
      </c>
    </row>
    <row r="38" s="13" customFormat="1" ht="154" customHeight="1" spans="1:34">
      <c r="A38" s="23">
        <v>27</v>
      </c>
      <c r="B38" s="23">
        <v>1</v>
      </c>
      <c r="C38" s="23" t="s">
        <v>108</v>
      </c>
      <c r="D38" s="23" t="s">
        <v>26</v>
      </c>
      <c r="E38" s="23" t="s">
        <v>109</v>
      </c>
      <c r="F38" s="23"/>
      <c r="G38" s="23" t="s">
        <v>107</v>
      </c>
      <c r="H38" s="23" t="s">
        <v>20</v>
      </c>
      <c r="I38" s="23" t="s">
        <v>28</v>
      </c>
      <c r="J38" s="30">
        <v>258</v>
      </c>
      <c r="K38" s="31">
        <v>258</v>
      </c>
      <c r="L38" s="31">
        <v>110.5</v>
      </c>
      <c r="M38" s="31">
        <v>78</v>
      </c>
      <c r="N38" s="31">
        <v>69.5</v>
      </c>
      <c r="O38" s="31"/>
      <c r="P38" s="31">
        <v>258</v>
      </c>
      <c r="Q38" s="31">
        <v>110.5</v>
      </c>
      <c r="R38" s="31">
        <v>78</v>
      </c>
      <c r="S38" s="31">
        <v>69.5</v>
      </c>
      <c r="T38" s="31"/>
      <c r="U38" s="45">
        <v>122</v>
      </c>
      <c r="V38" s="46">
        <v>69.5</v>
      </c>
      <c r="W38" s="46">
        <v>32.5</v>
      </c>
      <c r="X38" s="46">
        <v>20</v>
      </c>
      <c r="Y38" s="31">
        <f t="shared" ref="Y38:Y42" si="35">U38</f>
        <v>122</v>
      </c>
      <c r="Z38" s="31">
        <f t="shared" ref="Z38:Z42" si="36">V38</f>
        <v>69.5</v>
      </c>
      <c r="AA38" s="31">
        <f t="shared" ref="AA38:AA42" si="37">W38</f>
        <v>32.5</v>
      </c>
      <c r="AB38" s="31">
        <f t="shared" ref="AB38:AB42" si="38">X38</f>
        <v>20</v>
      </c>
      <c r="AC38" s="65">
        <f t="shared" si="34"/>
        <v>0.527131782945736</v>
      </c>
      <c r="AD38" s="72" t="s">
        <v>110</v>
      </c>
      <c r="AE38" s="30"/>
      <c r="AF38" s="66">
        <f t="shared" si="10"/>
        <v>70</v>
      </c>
      <c r="AG38" s="66">
        <f t="shared" si="11"/>
        <v>33</v>
      </c>
      <c r="AH38" s="66">
        <f t="shared" si="12"/>
        <v>20</v>
      </c>
    </row>
    <row r="39" s="13" customFormat="1" ht="137" customHeight="1" spans="1:34">
      <c r="A39" s="23">
        <v>28</v>
      </c>
      <c r="B39" s="23">
        <v>2</v>
      </c>
      <c r="C39" s="23" t="s">
        <v>111</v>
      </c>
      <c r="D39" s="23" t="s">
        <v>26</v>
      </c>
      <c r="E39" s="23" t="s">
        <v>112</v>
      </c>
      <c r="F39" s="23"/>
      <c r="G39" s="23" t="s">
        <v>107</v>
      </c>
      <c r="H39" s="23" t="s">
        <v>20</v>
      </c>
      <c r="I39" s="23" t="s">
        <v>28</v>
      </c>
      <c r="J39" s="30">
        <v>250.24</v>
      </c>
      <c r="K39" s="31">
        <v>250.24</v>
      </c>
      <c r="L39" s="31">
        <v>86.54</v>
      </c>
      <c r="M39" s="31">
        <v>116.8</v>
      </c>
      <c r="N39" s="31">
        <v>46.9</v>
      </c>
      <c r="O39" s="31"/>
      <c r="P39" s="31">
        <v>250.24</v>
      </c>
      <c r="Q39" s="31">
        <v>86.54</v>
      </c>
      <c r="R39" s="31">
        <v>116.8</v>
      </c>
      <c r="S39" s="31">
        <v>46.9</v>
      </c>
      <c r="T39" s="31"/>
      <c r="U39" s="45">
        <v>101.74</v>
      </c>
      <c r="V39" s="46">
        <v>46.54</v>
      </c>
      <c r="W39" s="46">
        <v>25.3</v>
      </c>
      <c r="X39" s="46">
        <v>29.9</v>
      </c>
      <c r="Y39" s="31">
        <f t="shared" si="35"/>
        <v>101.74</v>
      </c>
      <c r="Z39" s="31">
        <f t="shared" si="36"/>
        <v>46.54</v>
      </c>
      <c r="AA39" s="31">
        <f t="shared" si="37"/>
        <v>25.3</v>
      </c>
      <c r="AB39" s="31">
        <f t="shared" si="38"/>
        <v>29.9</v>
      </c>
      <c r="AC39" s="65">
        <f t="shared" si="34"/>
        <v>0.593430306905371</v>
      </c>
      <c r="AD39" s="67" t="s">
        <v>113</v>
      </c>
      <c r="AE39" s="30"/>
      <c r="AF39" s="66">
        <f t="shared" si="10"/>
        <v>47</v>
      </c>
      <c r="AG39" s="66">
        <f t="shared" si="11"/>
        <v>25</v>
      </c>
      <c r="AH39" s="66">
        <f t="shared" si="12"/>
        <v>30</v>
      </c>
    </row>
    <row r="40" s="13" customFormat="1" ht="150" customHeight="1" spans="1:34">
      <c r="A40" s="23">
        <v>29</v>
      </c>
      <c r="B40" s="23">
        <v>3</v>
      </c>
      <c r="C40" s="23" t="s">
        <v>114</v>
      </c>
      <c r="D40" s="23" t="s">
        <v>38</v>
      </c>
      <c r="E40" s="23" t="s">
        <v>43</v>
      </c>
      <c r="F40" s="23"/>
      <c r="G40" s="23" t="s">
        <v>107</v>
      </c>
      <c r="H40" s="23" t="s">
        <v>20</v>
      </c>
      <c r="I40" s="23" t="s">
        <v>35</v>
      </c>
      <c r="J40" s="30">
        <v>490</v>
      </c>
      <c r="K40" s="31">
        <v>490</v>
      </c>
      <c r="L40" s="31">
        <v>370</v>
      </c>
      <c r="M40" s="31">
        <v>120</v>
      </c>
      <c r="N40" s="31"/>
      <c r="O40" s="31"/>
      <c r="P40" s="31">
        <v>470</v>
      </c>
      <c r="Q40" s="31">
        <v>350</v>
      </c>
      <c r="R40" s="31">
        <v>120</v>
      </c>
      <c r="S40" s="31"/>
      <c r="T40" s="31"/>
      <c r="U40" s="51">
        <v>254</v>
      </c>
      <c r="V40" s="52">
        <v>188.5</v>
      </c>
      <c r="W40" s="52">
        <v>65.5</v>
      </c>
      <c r="X40" s="52"/>
      <c r="Y40" s="31">
        <f t="shared" si="35"/>
        <v>254</v>
      </c>
      <c r="Z40" s="31">
        <f t="shared" si="36"/>
        <v>188.5</v>
      </c>
      <c r="AA40" s="31">
        <f t="shared" si="37"/>
        <v>65.5</v>
      </c>
      <c r="AB40" s="31">
        <f t="shared" si="38"/>
        <v>0</v>
      </c>
      <c r="AC40" s="65">
        <f t="shared" si="34"/>
        <v>0.481632653061224</v>
      </c>
      <c r="AD40" s="69" t="s">
        <v>115</v>
      </c>
      <c r="AE40" s="30"/>
      <c r="AF40" s="66">
        <f t="shared" si="10"/>
        <v>189</v>
      </c>
      <c r="AG40" s="66">
        <f t="shared" si="11"/>
        <v>66</v>
      </c>
      <c r="AH40" s="66">
        <f t="shared" si="12"/>
        <v>0</v>
      </c>
    </row>
    <row r="41" s="13" customFormat="1" ht="50" customHeight="1" spans="1:34">
      <c r="A41" s="23">
        <v>30</v>
      </c>
      <c r="B41" s="23">
        <v>4</v>
      </c>
      <c r="C41" s="23" t="s">
        <v>116</v>
      </c>
      <c r="D41" s="23" t="s">
        <v>26</v>
      </c>
      <c r="E41" s="23" t="s">
        <v>117</v>
      </c>
      <c r="F41" s="23"/>
      <c r="G41" s="23" t="s">
        <v>107</v>
      </c>
      <c r="H41" s="23" t="s">
        <v>20</v>
      </c>
      <c r="I41" s="23" t="s">
        <v>28</v>
      </c>
      <c r="J41" s="30">
        <v>180</v>
      </c>
      <c r="K41" s="31">
        <v>180</v>
      </c>
      <c r="L41" s="31">
        <v>60</v>
      </c>
      <c r="M41" s="31">
        <v>60</v>
      </c>
      <c r="N41" s="31">
        <v>60</v>
      </c>
      <c r="O41" s="31"/>
      <c r="P41" s="31">
        <v>180</v>
      </c>
      <c r="Q41" s="31">
        <v>60</v>
      </c>
      <c r="R41" s="31">
        <v>60</v>
      </c>
      <c r="S41" s="31">
        <v>60</v>
      </c>
      <c r="T41" s="31"/>
      <c r="U41" s="45">
        <v>102.9</v>
      </c>
      <c r="V41" s="53">
        <v>41.5</v>
      </c>
      <c r="W41" s="54">
        <v>29.95</v>
      </c>
      <c r="X41" s="45">
        <v>31.45</v>
      </c>
      <c r="Y41" s="31">
        <f t="shared" si="35"/>
        <v>102.9</v>
      </c>
      <c r="Z41" s="31">
        <f t="shared" si="36"/>
        <v>41.5</v>
      </c>
      <c r="AA41" s="31">
        <f t="shared" si="37"/>
        <v>29.95</v>
      </c>
      <c r="AB41" s="31">
        <f t="shared" si="38"/>
        <v>31.45</v>
      </c>
      <c r="AC41" s="65">
        <f t="shared" si="34"/>
        <v>0.428333333333333</v>
      </c>
      <c r="AD41" s="70" t="s">
        <v>118</v>
      </c>
      <c r="AE41" s="30"/>
      <c r="AF41" s="66">
        <f t="shared" si="10"/>
        <v>42</v>
      </c>
      <c r="AG41" s="66">
        <f t="shared" si="11"/>
        <v>30</v>
      </c>
      <c r="AH41" s="66">
        <f t="shared" si="12"/>
        <v>31</v>
      </c>
    </row>
    <row r="42" s="13" customFormat="1" ht="50" customHeight="1" spans="1:34">
      <c r="A42" s="23">
        <v>31</v>
      </c>
      <c r="B42" s="23">
        <v>5</v>
      </c>
      <c r="C42" s="23" t="s">
        <v>119</v>
      </c>
      <c r="D42" s="23" t="s">
        <v>26</v>
      </c>
      <c r="E42" s="23" t="s">
        <v>120</v>
      </c>
      <c r="F42" s="23"/>
      <c r="G42" s="23" t="s">
        <v>107</v>
      </c>
      <c r="H42" s="23" t="s">
        <v>20</v>
      </c>
      <c r="I42" s="23" t="s">
        <v>35</v>
      </c>
      <c r="J42" s="30">
        <v>50</v>
      </c>
      <c r="K42" s="31">
        <v>50</v>
      </c>
      <c r="L42" s="31">
        <v>26</v>
      </c>
      <c r="M42" s="31">
        <v>24</v>
      </c>
      <c r="N42" s="31"/>
      <c r="O42" s="31"/>
      <c r="P42" s="31">
        <v>50</v>
      </c>
      <c r="Q42" s="31">
        <v>26</v>
      </c>
      <c r="R42" s="31">
        <v>24</v>
      </c>
      <c r="S42" s="31"/>
      <c r="T42" s="31"/>
      <c r="U42" s="55">
        <v>32</v>
      </c>
      <c r="V42" s="56">
        <v>15</v>
      </c>
      <c r="W42" s="54">
        <v>17</v>
      </c>
      <c r="X42" s="55"/>
      <c r="Y42" s="31">
        <f t="shared" si="35"/>
        <v>32</v>
      </c>
      <c r="Z42" s="31">
        <f t="shared" si="36"/>
        <v>15</v>
      </c>
      <c r="AA42" s="31">
        <f t="shared" si="37"/>
        <v>17</v>
      </c>
      <c r="AB42" s="31">
        <f t="shared" si="38"/>
        <v>0</v>
      </c>
      <c r="AC42" s="65">
        <f t="shared" si="34"/>
        <v>0.36</v>
      </c>
      <c r="AD42" s="72" t="s">
        <v>121</v>
      </c>
      <c r="AE42" s="30"/>
      <c r="AF42" s="66">
        <f t="shared" si="10"/>
        <v>15</v>
      </c>
      <c r="AG42" s="66">
        <f t="shared" si="11"/>
        <v>17</v>
      </c>
      <c r="AH42" s="66">
        <f t="shared" si="12"/>
        <v>0</v>
      </c>
    </row>
    <row r="43" s="13" customFormat="1" ht="50" customHeight="1" spans="1:34">
      <c r="A43" s="24" t="s">
        <v>122</v>
      </c>
      <c r="B43" s="25"/>
      <c r="C43" s="25"/>
      <c r="D43" s="25"/>
      <c r="E43" s="25"/>
      <c r="F43" s="25"/>
      <c r="G43" s="25"/>
      <c r="H43" s="25"/>
      <c r="I43" s="32"/>
      <c r="J43" s="26">
        <f>SUM(J44:J46)</f>
        <v>924.56</v>
      </c>
      <c r="K43" s="27">
        <f t="shared" ref="K43:AB43" si="39">SUM(K44:K46)</f>
        <v>924.56</v>
      </c>
      <c r="L43" s="27">
        <f t="shared" si="39"/>
        <v>306.19</v>
      </c>
      <c r="M43" s="27">
        <f t="shared" si="39"/>
        <v>308.89</v>
      </c>
      <c r="N43" s="27">
        <f t="shared" si="39"/>
        <v>309.48</v>
      </c>
      <c r="O43" s="27">
        <f t="shared" si="39"/>
        <v>0</v>
      </c>
      <c r="P43" s="27">
        <f t="shared" si="39"/>
        <v>924.56</v>
      </c>
      <c r="Q43" s="27">
        <f t="shared" si="39"/>
        <v>306.19</v>
      </c>
      <c r="R43" s="27">
        <f t="shared" si="39"/>
        <v>308.89</v>
      </c>
      <c r="S43" s="27">
        <f t="shared" si="39"/>
        <v>309.48</v>
      </c>
      <c r="T43" s="27"/>
      <c r="U43" s="40">
        <f t="shared" si="39"/>
        <v>469.96</v>
      </c>
      <c r="V43" s="27">
        <f t="shared" si="39"/>
        <v>165.89</v>
      </c>
      <c r="W43" s="27">
        <f t="shared" si="39"/>
        <v>145.29</v>
      </c>
      <c r="X43" s="27">
        <f t="shared" si="39"/>
        <v>158.78</v>
      </c>
      <c r="Y43" s="27">
        <f t="shared" si="39"/>
        <v>469.96</v>
      </c>
      <c r="Z43" s="27">
        <f t="shared" si="39"/>
        <v>165.89</v>
      </c>
      <c r="AA43" s="27">
        <f t="shared" si="39"/>
        <v>145.29</v>
      </c>
      <c r="AB43" s="27">
        <f t="shared" si="39"/>
        <v>158.78</v>
      </c>
      <c r="AC43" s="65">
        <f t="shared" si="34"/>
        <v>0.491693346024055</v>
      </c>
      <c r="AD43" s="26"/>
      <c r="AE43" s="26"/>
      <c r="AF43" s="66">
        <f t="shared" si="10"/>
        <v>166</v>
      </c>
      <c r="AG43" s="66">
        <f t="shared" si="11"/>
        <v>145</v>
      </c>
      <c r="AH43" s="66">
        <f t="shared" si="12"/>
        <v>159</v>
      </c>
    </row>
    <row r="44" s="13" customFormat="1" ht="109" customHeight="1" spans="1:34">
      <c r="A44" s="23">
        <v>32</v>
      </c>
      <c r="B44" s="23">
        <v>1</v>
      </c>
      <c r="C44" s="23" t="s">
        <v>123</v>
      </c>
      <c r="D44" s="23" t="s">
        <v>26</v>
      </c>
      <c r="E44" s="23" t="s">
        <v>27</v>
      </c>
      <c r="F44" s="23"/>
      <c r="G44" s="23" t="s">
        <v>122</v>
      </c>
      <c r="H44" s="23" t="s">
        <v>20</v>
      </c>
      <c r="I44" s="23" t="s">
        <v>28</v>
      </c>
      <c r="J44" s="30">
        <v>310.35</v>
      </c>
      <c r="K44" s="31">
        <v>310.35</v>
      </c>
      <c r="L44" s="31">
        <v>102.6</v>
      </c>
      <c r="M44" s="31">
        <v>99.5</v>
      </c>
      <c r="N44" s="31">
        <v>108.25</v>
      </c>
      <c r="O44" s="31"/>
      <c r="P44" s="31">
        <v>310.35</v>
      </c>
      <c r="Q44" s="31">
        <v>102.6</v>
      </c>
      <c r="R44" s="31">
        <v>99.5</v>
      </c>
      <c r="S44" s="31">
        <v>108.25</v>
      </c>
      <c r="T44" s="31"/>
      <c r="U44" s="57">
        <v>172.55</v>
      </c>
      <c r="V44" s="54">
        <v>64.7</v>
      </c>
      <c r="W44" s="54">
        <v>47.4</v>
      </c>
      <c r="X44" s="54">
        <v>60.45</v>
      </c>
      <c r="Y44" s="31">
        <f t="shared" ref="Y44:Y46" si="40">U44</f>
        <v>172.55</v>
      </c>
      <c r="Z44" s="31">
        <f t="shared" ref="Z44:Z46" si="41">V44</f>
        <v>64.7</v>
      </c>
      <c r="AA44" s="31">
        <f t="shared" ref="AA44:AA46" si="42">W44</f>
        <v>47.4</v>
      </c>
      <c r="AB44" s="31">
        <f t="shared" ref="AB44:AB46" si="43">X44</f>
        <v>60.45</v>
      </c>
      <c r="AC44" s="65">
        <f t="shared" si="34"/>
        <v>0.444014821975189</v>
      </c>
      <c r="AD44" s="67" t="s">
        <v>124</v>
      </c>
      <c r="AE44" s="30"/>
      <c r="AF44" s="66">
        <f t="shared" si="10"/>
        <v>65</v>
      </c>
      <c r="AG44" s="66">
        <f t="shared" si="11"/>
        <v>47</v>
      </c>
      <c r="AH44" s="66">
        <f t="shared" si="12"/>
        <v>60</v>
      </c>
    </row>
    <row r="45" s="13" customFormat="1" ht="165" customHeight="1" spans="1:34">
      <c r="A45" s="23">
        <v>33</v>
      </c>
      <c r="B45" s="23">
        <v>2</v>
      </c>
      <c r="C45" s="23" t="s">
        <v>125</v>
      </c>
      <c r="D45" s="23" t="s">
        <v>26</v>
      </c>
      <c r="E45" s="23" t="s">
        <v>27</v>
      </c>
      <c r="F45" s="23"/>
      <c r="G45" s="23" t="s">
        <v>122</v>
      </c>
      <c r="H45" s="23" t="s">
        <v>20</v>
      </c>
      <c r="I45" s="23" t="s">
        <v>28</v>
      </c>
      <c r="J45" s="30">
        <v>422.21</v>
      </c>
      <c r="K45" s="31">
        <v>422.21</v>
      </c>
      <c r="L45" s="31">
        <v>138.59</v>
      </c>
      <c r="M45" s="31">
        <v>147.39</v>
      </c>
      <c r="N45" s="31">
        <v>136.23</v>
      </c>
      <c r="O45" s="31"/>
      <c r="P45" s="31">
        <v>422.21</v>
      </c>
      <c r="Q45" s="31">
        <v>138.59</v>
      </c>
      <c r="R45" s="31">
        <v>147.39</v>
      </c>
      <c r="S45" s="31">
        <v>136.23</v>
      </c>
      <c r="T45" s="31"/>
      <c r="U45" s="55">
        <v>209.61</v>
      </c>
      <c r="V45" s="58">
        <v>69.29</v>
      </c>
      <c r="W45" s="58">
        <v>70.39</v>
      </c>
      <c r="X45" s="58">
        <v>69.93</v>
      </c>
      <c r="Y45" s="31">
        <f t="shared" si="40"/>
        <v>209.61</v>
      </c>
      <c r="Z45" s="31">
        <f t="shared" si="41"/>
        <v>69.29</v>
      </c>
      <c r="AA45" s="31">
        <f t="shared" si="42"/>
        <v>70.39</v>
      </c>
      <c r="AB45" s="31">
        <f t="shared" si="43"/>
        <v>69.93</v>
      </c>
      <c r="AC45" s="65">
        <f t="shared" si="34"/>
        <v>0.503540891973189</v>
      </c>
      <c r="AD45" s="67" t="s">
        <v>126</v>
      </c>
      <c r="AE45" s="30"/>
      <c r="AF45" s="66">
        <f t="shared" si="10"/>
        <v>69</v>
      </c>
      <c r="AG45" s="66">
        <f t="shared" si="11"/>
        <v>70</v>
      </c>
      <c r="AH45" s="66">
        <f t="shared" si="12"/>
        <v>70</v>
      </c>
    </row>
    <row r="46" s="13" customFormat="1" ht="67" customHeight="1" spans="1:34">
      <c r="A46" s="23">
        <v>34</v>
      </c>
      <c r="B46" s="23">
        <v>3</v>
      </c>
      <c r="C46" s="23" t="s">
        <v>127</v>
      </c>
      <c r="D46" s="23" t="s">
        <v>38</v>
      </c>
      <c r="E46" s="23" t="s">
        <v>49</v>
      </c>
      <c r="F46" s="23"/>
      <c r="G46" s="23" t="s">
        <v>122</v>
      </c>
      <c r="H46" s="23" t="s">
        <v>20</v>
      </c>
      <c r="I46" s="23" t="s">
        <v>28</v>
      </c>
      <c r="J46" s="30">
        <v>192</v>
      </c>
      <c r="K46" s="31">
        <v>192</v>
      </c>
      <c r="L46" s="31">
        <v>65</v>
      </c>
      <c r="M46" s="31">
        <v>62</v>
      </c>
      <c r="N46" s="31">
        <v>65</v>
      </c>
      <c r="O46" s="31"/>
      <c r="P46" s="31">
        <v>192</v>
      </c>
      <c r="Q46" s="31">
        <v>65</v>
      </c>
      <c r="R46" s="31">
        <v>62</v>
      </c>
      <c r="S46" s="31">
        <v>65</v>
      </c>
      <c r="T46" s="31"/>
      <c r="U46" s="45">
        <v>87.8</v>
      </c>
      <c r="V46" s="46">
        <v>31.9</v>
      </c>
      <c r="W46" s="46">
        <v>27.5</v>
      </c>
      <c r="X46" s="46">
        <v>28.4</v>
      </c>
      <c r="Y46" s="31">
        <f t="shared" si="40"/>
        <v>87.8</v>
      </c>
      <c r="Z46" s="31">
        <f t="shared" si="41"/>
        <v>31.9</v>
      </c>
      <c r="AA46" s="31">
        <f t="shared" si="42"/>
        <v>27.5</v>
      </c>
      <c r="AB46" s="31">
        <f t="shared" si="43"/>
        <v>28.4</v>
      </c>
      <c r="AC46" s="65">
        <f t="shared" si="34"/>
        <v>0.542708333333333</v>
      </c>
      <c r="AD46" s="67" t="s">
        <v>128</v>
      </c>
      <c r="AE46" s="30"/>
      <c r="AF46" s="66">
        <f t="shared" si="10"/>
        <v>32</v>
      </c>
      <c r="AG46" s="66">
        <f t="shared" si="11"/>
        <v>28</v>
      </c>
      <c r="AH46" s="66">
        <f t="shared" si="12"/>
        <v>28</v>
      </c>
    </row>
    <row r="47" s="13" customFormat="1" ht="50" customHeight="1" spans="1:34">
      <c r="A47" s="24" t="s">
        <v>129</v>
      </c>
      <c r="B47" s="25"/>
      <c r="C47" s="25"/>
      <c r="D47" s="25"/>
      <c r="E47" s="25"/>
      <c r="F47" s="25"/>
      <c r="G47" s="25"/>
      <c r="H47" s="25"/>
      <c r="I47" s="32"/>
      <c r="J47" s="26">
        <f>SUM(J48:J56)</f>
        <v>2125</v>
      </c>
      <c r="K47" s="27">
        <f t="shared" ref="K47:AB47" si="44">SUM(K48:K56)</f>
        <v>2125</v>
      </c>
      <c r="L47" s="27">
        <f t="shared" si="44"/>
        <v>845</v>
      </c>
      <c r="M47" s="27">
        <f t="shared" si="44"/>
        <v>686</v>
      </c>
      <c r="N47" s="27">
        <f t="shared" si="44"/>
        <v>594</v>
      </c>
      <c r="O47" s="27">
        <f t="shared" si="44"/>
        <v>0</v>
      </c>
      <c r="P47" s="27">
        <f t="shared" si="44"/>
        <v>1875</v>
      </c>
      <c r="Q47" s="27">
        <f t="shared" si="44"/>
        <v>721</v>
      </c>
      <c r="R47" s="27">
        <f t="shared" si="44"/>
        <v>624</v>
      </c>
      <c r="S47" s="27">
        <f t="shared" si="44"/>
        <v>530</v>
      </c>
      <c r="T47" s="27"/>
      <c r="U47" s="40">
        <f t="shared" si="44"/>
        <v>1132.76</v>
      </c>
      <c r="V47" s="27">
        <f t="shared" si="44"/>
        <v>458.5</v>
      </c>
      <c r="W47" s="27">
        <f t="shared" si="44"/>
        <v>345.8</v>
      </c>
      <c r="X47" s="27">
        <f t="shared" si="44"/>
        <v>328.46</v>
      </c>
      <c r="Y47" s="27">
        <f t="shared" si="44"/>
        <v>1132.76</v>
      </c>
      <c r="Z47" s="27">
        <f t="shared" si="44"/>
        <v>458.5</v>
      </c>
      <c r="AA47" s="27">
        <f t="shared" si="44"/>
        <v>345.8</v>
      </c>
      <c r="AB47" s="27">
        <f t="shared" si="44"/>
        <v>328.46</v>
      </c>
      <c r="AC47" s="65">
        <f t="shared" si="34"/>
        <v>0.466936470588235</v>
      </c>
      <c r="AD47" s="26"/>
      <c r="AE47" s="26"/>
      <c r="AF47" s="66">
        <f t="shared" si="10"/>
        <v>459</v>
      </c>
      <c r="AG47" s="66">
        <f t="shared" si="11"/>
        <v>346</v>
      </c>
      <c r="AH47" s="66">
        <f t="shared" si="12"/>
        <v>328</v>
      </c>
    </row>
    <row r="48" s="13" customFormat="1" ht="94" customHeight="1" spans="1:34">
      <c r="A48" s="23">
        <v>35</v>
      </c>
      <c r="B48" s="23">
        <v>1</v>
      </c>
      <c r="C48" s="23" t="s">
        <v>130</v>
      </c>
      <c r="D48" s="23" t="s">
        <v>38</v>
      </c>
      <c r="E48" s="23" t="s">
        <v>39</v>
      </c>
      <c r="F48" s="23"/>
      <c r="G48" s="23" t="s">
        <v>129</v>
      </c>
      <c r="H48" s="23">
        <v>2026</v>
      </c>
      <c r="I48" s="23" t="s">
        <v>28</v>
      </c>
      <c r="J48" s="30">
        <v>540</v>
      </c>
      <c r="K48" s="31">
        <v>540</v>
      </c>
      <c r="L48" s="31">
        <v>180</v>
      </c>
      <c r="M48" s="31">
        <v>180</v>
      </c>
      <c r="N48" s="31">
        <v>180</v>
      </c>
      <c r="O48" s="31"/>
      <c r="P48" s="31">
        <v>540</v>
      </c>
      <c r="Q48" s="31">
        <v>180</v>
      </c>
      <c r="R48" s="31">
        <v>180</v>
      </c>
      <c r="S48" s="31">
        <v>180</v>
      </c>
      <c r="T48" s="31"/>
      <c r="U48" s="59">
        <v>293.3</v>
      </c>
      <c r="V48" s="60">
        <v>96.6</v>
      </c>
      <c r="W48" s="60">
        <v>96.6</v>
      </c>
      <c r="X48" s="60">
        <v>100.1</v>
      </c>
      <c r="Y48" s="31">
        <f t="shared" ref="Y48:Y56" si="45">U48</f>
        <v>293.3</v>
      </c>
      <c r="Z48" s="31">
        <f t="shared" ref="Z48:Z56" si="46">V48</f>
        <v>96.6</v>
      </c>
      <c r="AA48" s="31">
        <f t="shared" ref="AA48:AA56" si="47">W48</f>
        <v>96.6</v>
      </c>
      <c r="AB48" s="31">
        <f t="shared" ref="AB48:AB56" si="48">X48</f>
        <v>100.1</v>
      </c>
      <c r="AC48" s="65">
        <f t="shared" si="34"/>
        <v>0.456851851851852</v>
      </c>
      <c r="AD48" s="67" t="s">
        <v>131</v>
      </c>
      <c r="AE48" s="30"/>
      <c r="AF48" s="66">
        <f t="shared" si="10"/>
        <v>97</v>
      </c>
      <c r="AG48" s="66">
        <f t="shared" si="11"/>
        <v>97</v>
      </c>
      <c r="AH48" s="66">
        <f t="shared" si="12"/>
        <v>100</v>
      </c>
    </row>
    <row r="49" s="13" customFormat="1" ht="95" customHeight="1" spans="1:34">
      <c r="A49" s="23">
        <v>36</v>
      </c>
      <c r="B49" s="23">
        <v>2</v>
      </c>
      <c r="C49" s="23" t="s">
        <v>132</v>
      </c>
      <c r="D49" s="23" t="s">
        <v>38</v>
      </c>
      <c r="E49" s="23" t="s">
        <v>49</v>
      </c>
      <c r="F49" s="23"/>
      <c r="G49" s="23" t="s">
        <v>129</v>
      </c>
      <c r="H49" s="23">
        <v>2026</v>
      </c>
      <c r="I49" s="23" t="s">
        <v>28</v>
      </c>
      <c r="J49" s="30">
        <v>360</v>
      </c>
      <c r="K49" s="31">
        <v>360</v>
      </c>
      <c r="L49" s="31">
        <v>120</v>
      </c>
      <c r="M49" s="31">
        <v>120</v>
      </c>
      <c r="N49" s="31">
        <v>120</v>
      </c>
      <c r="O49" s="31"/>
      <c r="P49" s="31">
        <v>360</v>
      </c>
      <c r="Q49" s="31">
        <v>120</v>
      </c>
      <c r="R49" s="31">
        <v>120</v>
      </c>
      <c r="S49" s="31">
        <v>120</v>
      </c>
      <c r="T49" s="31"/>
      <c r="U49" s="45">
        <v>253</v>
      </c>
      <c r="V49" s="46">
        <v>92.5</v>
      </c>
      <c r="W49" s="46">
        <v>80.5</v>
      </c>
      <c r="X49" s="46">
        <v>80</v>
      </c>
      <c r="Y49" s="31">
        <f t="shared" si="45"/>
        <v>253</v>
      </c>
      <c r="Z49" s="31">
        <f t="shared" si="46"/>
        <v>92.5</v>
      </c>
      <c r="AA49" s="31">
        <f t="shared" si="47"/>
        <v>80.5</v>
      </c>
      <c r="AB49" s="31">
        <f t="shared" si="48"/>
        <v>80</v>
      </c>
      <c r="AC49" s="65">
        <f t="shared" si="34"/>
        <v>0.297222222222222</v>
      </c>
      <c r="AD49" s="67" t="s">
        <v>133</v>
      </c>
      <c r="AE49" s="30"/>
      <c r="AF49" s="66">
        <f t="shared" si="10"/>
        <v>93</v>
      </c>
      <c r="AG49" s="66">
        <f t="shared" si="11"/>
        <v>81</v>
      </c>
      <c r="AH49" s="66">
        <f t="shared" si="12"/>
        <v>80</v>
      </c>
    </row>
    <row r="50" s="13" customFormat="1" ht="152" customHeight="1" spans="1:34">
      <c r="A50" s="23">
        <v>37</v>
      </c>
      <c r="B50" s="23">
        <v>3</v>
      </c>
      <c r="C50" s="23" t="s">
        <v>134</v>
      </c>
      <c r="D50" s="23" t="s">
        <v>38</v>
      </c>
      <c r="E50" s="23" t="s">
        <v>98</v>
      </c>
      <c r="F50" s="23"/>
      <c r="G50" s="23" t="s">
        <v>129</v>
      </c>
      <c r="H50" s="23">
        <v>2026</v>
      </c>
      <c r="I50" s="23" t="s">
        <v>28</v>
      </c>
      <c r="J50" s="30">
        <v>280</v>
      </c>
      <c r="K50" s="31">
        <v>280</v>
      </c>
      <c r="L50" s="31">
        <v>131</v>
      </c>
      <c r="M50" s="31">
        <v>84</v>
      </c>
      <c r="N50" s="31">
        <v>65</v>
      </c>
      <c r="O50" s="31"/>
      <c r="P50" s="31">
        <v>280</v>
      </c>
      <c r="Q50" s="31">
        <v>131</v>
      </c>
      <c r="R50" s="31">
        <v>84</v>
      </c>
      <c r="S50" s="31">
        <v>65</v>
      </c>
      <c r="T50" s="31"/>
      <c r="U50" s="45">
        <v>168.5</v>
      </c>
      <c r="V50" s="46">
        <v>82.4</v>
      </c>
      <c r="W50" s="46">
        <v>48.1</v>
      </c>
      <c r="X50" s="46">
        <v>38</v>
      </c>
      <c r="Y50" s="31">
        <f t="shared" si="45"/>
        <v>168.5</v>
      </c>
      <c r="Z50" s="31">
        <f t="shared" si="46"/>
        <v>82.4</v>
      </c>
      <c r="AA50" s="31">
        <f t="shared" si="47"/>
        <v>48.1</v>
      </c>
      <c r="AB50" s="31">
        <f t="shared" si="48"/>
        <v>38</v>
      </c>
      <c r="AC50" s="65">
        <f t="shared" si="34"/>
        <v>0.398214285714286</v>
      </c>
      <c r="AD50" s="67" t="s">
        <v>135</v>
      </c>
      <c r="AE50" s="30"/>
      <c r="AF50" s="66">
        <f t="shared" si="10"/>
        <v>82</v>
      </c>
      <c r="AG50" s="66">
        <f t="shared" si="11"/>
        <v>48</v>
      </c>
      <c r="AH50" s="66">
        <f t="shared" si="12"/>
        <v>38</v>
      </c>
    </row>
    <row r="51" s="13" customFormat="1" ht="78" customHeight="1" spans="1:34">
      <c r="A51" s="23">
        <v>38</v>
      </c>
      <c r="B51" s="23">
        <v>4</v>
      </c>
      <c r="C51" s="23" t="s">
        <v>136</v>
      </c>
      <c r="D51" s="23" t="s">
        <v>38</v>
      </c>
      <c r="E51" s="23" t="s">
        <v>79</v>
      </c>
      <c r="F51" s="23"/>
      <c r="G51" s="23" t="s">
        <v>129</v>
      </c>
      <c r="H51" s="23">
        <v>2026</v>
      </c>
      <c r="I51" s="23" t="s">
        <v>28</v>
      </c>
      <c r="J51" s="30">
        <v>160</v>
      </c>
      <c r="K51" s="31">
        <v>160</v>
      </c>
      <c r="L51" s="31">
        <v>69</v>
      </c>
      <c r="M51" s="31">
        <v>47</v>
      </c>
      <c r="N51" s="31">
        <v>44</v>
      </c>
      <c r="O51" s="31"/>
      <c r="P51" s="31">
        <v>60</v>
      </c>
      <c r="Q51" s="31">
        <v>20</v>
      </c>
      <c r="R51" s="31">
        <v>20</v>
      </c>
      <c r="S51" s="31">
        <v>20</v>
      </c>
      <c r="T51" s="31"/>
      <c r="U51" s="45">
        <v>51</v>
      </c>
      <c r="V51" s="48">
        <v>16.5</v>
      </c>
      <c r="W51" s="48">
        <v>15.5</v>
      </c>
      <c r="X51" s="48">
        <v>19</v>
      </c>
      <c r="Y51" s="31">
        <f t="shared" si="45"/>
        <v>51</v>
      </c>
      <c r="Z51" s="31">
        <f t="shared" si="46"/>
        <v>16.5</v>
      </c>
      <c r="AA51" s="31">
        <f t="shared" si="47"/>
        <v>15.5</v>
      </c>
      <c r="AB51" s="31">
        <f t="shared" si="48"/>
        <v>19</v>
      </c>
      <c r="AC51" s="65">
        <f t="shared" si="34"/>
        <v>0.68125</v>
      </c>
      <c r="AD51" s="67" t="s">
        <v>137</v>
      </c>
      <c r="AE51" s="30"/>
      <c r="AF51" s="66">
        <f t="shared" si="10"/>
        <v>17</v>
      </c>
      <c r="AG51" s="66">
        <f t="shared" si="11"/>
        <v>16</v>
      </c>
      <c r="AH51" s="66">
        <f t="shared" si="12"/>
        <v>19</v>
      </c>
    </row>
    <row r="52" s="13" customFormat="1" ht="50" customHeight="1" spans="1:34">
      <c r="A52" s="23">
        <v>39</v>
      </c>
      <c r="B52" s="23">
        <v>5</v>
      </c>
      <c r="C52" s="23" t="s">
        <v>138</v>
      </c>
      <c r="D52" s="23" t="s">
        <v>26</v>
      </c>
      <c r="E52" s="23" t="s">
        <v>79</v>
      </c>
      <c r="F52" s="23"/>
      <c r="G52" s="23" t="s">
        <v>129</v>
      </c>
      <c r="H52" s="23">
        <v>2026</v>
      </c>
      <c r="I52" s="23" t="s">
        <v>28</v>
      </c>
      <c r="J52" s="30">
        <v>180</v>
      </c>
      <c r="K52" s="31">
        <v>180</v>
      </c>
      <c r="L52" s="31">
        <v>60</v>
      </c>
      <c r="M52" s="31">
        <v>60</v>
      </c>
      <c r="N52" s="31">
        <v>60</v>
      </c>
      <c r="O52" s="31"/>
      <c r="P52" s="31">
        <v>180</v>
      </c>
      <c r="Q52" s="31">
        <v>60</v>
      </c>
      <c r="R52" s="31">
        <v>60</v>
      </c>
      <c r="S52" s="31">
        <v>60</v>
      </c>
      <c r="T52" s="31"/>
      <c r="U52" s="45">
        <v>80.5</v>
      </c>
      <c r="V52" s="46">
        <v>25</v>
      </c>
      <c r="W52" s="46">
        <v>25</v>
      </c>
      <c r="X52" s="46">
        <v>30.5</v>
      </c>
      <c r="Y52" s="31">
        <f t="shared" si="45"/>
        <v>80.5</v>
      </c>
      <c r="Z52" s="31">
        <f t="shared" si="46"/>
        <v>25</v>
      </c>
      <c r="AA52" s="31">
        <f t="shared" si="47"/>
        <v>25</v>
      </c>
      <c r="AB52" s="31">
        <f t="shared" si="48"/>
        <v>30.5</v>
      </c>
      <c r="AC52" s="65">
        <f t="shared" si="34"/>
        <v>0.552777777777778</v>
      </c>
      <c r="AD52" s="67" t="s">
        <v>139</v>
      </c>
      <c r="AE52" s="30"/>
      <c r="AF52" s="66">
        <f t="shared" si="10"/>
        <v>25</v>
      </c>
      <c r="AG52" s="66">
        <f t="shared" si="11"/>
        <v>25</v>
      </c>
      <c r="AH52" s="66">
        <f t="shared" si="12"/>
        <v>31</v>
      </c>
    </row>
    <row r="53" s="13" customFormat="1" ht="50" customHeight="1" spans="1:34">
      <c r="A53" s="23">
        <v>40</v>
      </c>
      <c r="B53" s="23">
        <v>6</v>
      </c>
      <c r="C53" s="23" t="s">
        <v>140</v>
      </c>
      <c r="D53" s="23" t="s">
        <v>38</v>
      </c>
      <c r="E53" s="23" t="s">
        <v>39</v>
      </c>
      <c r="F53" s="23"/>
      <c r="G53" s="23" t="s">
        <v>129</v>
      </c>
      <c r="H53" s="23">
        <v>2026</v>
      </c>
      <c r="I53" s="23" t="s">
        <v>44</v>
      </c>
      <c r="J53" s="30">
        <v>120</v>
      </c>
      <c r="K53" s="31">
        <v>120</v>
      </c>
      <c r="L53" s="31">
        <v>120</v>
      </c>
      <c r="M53" s="31"/>
      <c r="N53" s="31"/>
      <c r="O53" s="31"/>
      <c r="P53" s="31">
        <v>80</v>
      </c>
      <c r="Q53" s="31">
        <v>80</v>
      </c>
      <c r="R53" s="31"/>
      <c r="S53" s="31"/>
      <c r="T53" s="31"/>
      <c r="U53" s="45">
        <v>66.8</v>
      </c>
      <c r="V53" s="46">
        <v>66.8</v>
      </c>
      <c r="W53" s="46"/>
      <c r="X53" s="46"/>
      <c r="Y53" s="31">
        <f t="shared" si="45"/>
        <v>66.8</v>
      </c>
      <c r="Z53" s="31">
        <f t="shared" si="46"/>
        <v>66.8</v>
      </c>
      <c r="AA53" s="31">
        <f t="shared" si="47"/>
        <v>0</v>
      </c>
      <c r="AB53" s="31">
        <f t="shared" si="48"/>
        <v>0</v>
      </c>
      <c r="AC53" s="65">
        <f t="shared" si="34"/>
        <v>0.443333333333333</v>
      </c>
      <c r="AD53" s="67" t="s">
        <v>141</v>
      </c>
      <c r="AE53" s="30"/>
      <c r="AF53" s="66">
        <f t="shared" si="10"/>
        <v>67</v>
      </c>
      <c r="AG53" s="66">
        <f t="shared" si="11"/>
        <v>0</v>
      </c>
      <c r="AH53" s="66">
        <f t="shared" si="12"/>
        <v>0</v>
      </c>
    </row>
    <row r="54" s="13" customFormat="1" ht="50" customHeight="1" spans="1:34">
      <c r="A54" s="23">
        <v>41</v>
      </c>
      <c r="B54" s="23">
        <v>7</v>
      </c>
      <c r="C54" s="23" t="s">
        <v>142</v>
      </c>
      <c r="D54" s="23" t="s">
        <v>38</v>
      </c>
      <c r="E54" s="23" t="s">
        <v>39</v>
      </c>
      <c r="F54" s="23"/>
      <c r="G54" s="23" t="s">
        <v>129</v>
      </c>
      <c r="H54" s="23">
        <v>2026</v>
      </c>
      <c r="I54" s="23" t="s">
        <v>35</v>
      </c>
      <c r="J54" s="30">
        <v>150</v>
      </c>
      <c r="K54" s="31">
        <v>150</v>
      </c>
      <c r="L54" s="31">
        <v>60</v>
      </c>
      <c r="M54" s="31">
        <v>90</v>
      </c>
      <c r="N54" s="31"/>
      <c r="O54" s="31"/>
      <c r="P54" s="31">
        <v>120</v>
      </c>
      <c r="Q54" s="31">
        <v>45</v>
      </c>
      <c r="R54" s="31">
        <v>75</v>
      </c>
      <c r="S54" s="31"/>
      <c r="T54" s="31"/>
      <c r="U54" s="45">
        <v>52.4</v>
      </c>
      <c r="V54" s="46">
        <v>25.2</v>
      </c>
      <c r="W54" s="46">
        <v>27.2</v>
      </c>
      <c r="X54" s="46"/>
      <c r="Y54" s="31">
        <f t="shared" si="45"/>
        <v>52.4</v>
      </c>
      <c r="Z54" s="31">
        <f t="shared" si="46"/>
        <v>25.2</v>
      </c>
      <c r="AA54" s="31">
        <f t="shared" si="47"/>
        <v>27.2</v>
      </c>
      <c r="AB54" s="31">
        <f t="shared" si="48"/>
        <v>0</v>
      </c>
      <c r="AC54" s="65">
        <f t="shared" si="34"/>
        <v>0.650666666666667</v>
      </c>
      <c r="AD54" s="67" t="s">
        <v>143</v>
      </c>
      <c r="AE54" s="30"/>
      <c r="AF54" s="66">
        <f t="shared" si="10"/>
        <v>25</v>
      </c>
      <c r="AG54" s="66">
        <f t="shared" si="11"/>
        <v>27</v>
      </c>
      <c r="AH54" s="66">
        <f t="shared" si="12"/>
        <v>0</v>
      </c>
    </row>
    <row r="55" s="13" customFormat="1" ht="134" customHeight="1" spans="1:34">
      <c r="A55" s="23">
        <v>42</v>
      </c>
      <c r="B55" s="23">
        <v>8</v>
      </c>
      <c r="C55" s="23" t="s">
        <v>144</v>
      </c>
      <c r="D55" s="23" t="s">
        <v>38</v>
      </c>
      <c r="E55" s="23" t="s">
        <v>49</v>
      </c>
      <c r="F55" s="23"/>
      <c r="G55" s="23" t="s">
        <v>129</v>
      </c>
      <c r="H55" s="23">
        <v>2026</v>
      </c>
      <c r="I55" s="23" t="s">
        <v>28</v>
      </c>
      <c r="J55" s="30">
        <v>200</v>
      </c>
      <c r="K55" s="31">
        <v>200</v>
      </c>
      <c r="L55" s="31">
        <v>60</v>
      </c>
      <c r="M55" s="31">
        <v>60</v>
      </c>
      <c r="N55" s="31">
        <v>80</v>
      </c>
      <c r="O55" s="31"/>
      <c r="P55" s="31">
        <v>120</v>
      </c>
      <c r="Q55" s="31">
        <v>40</v>
      </c>
      <c r="R55" s="31">
        <v>40</v>
      </c>
      <c r="S55" s="31">
        <v>40</v>
      </c>
      <c r="T55" s="31"/>
      <c r="U55" s="51">
        <v>109.4</v>
      </c>
      <c r="V55" s="52">
        <v>33.5</v>
      </c>
      <c r="W55" s="52">
        <v>32.9</v>
      </c>
      <c r="X55" s="52">
        <v>43</v>
      </c>
      <c r="Y55" s="31">
        <f t="shared" si="45"/>
        <v>109.4</v>
      </c>
      <c r="Z55" s="31">
        <f t="shared" si="46"/>
        <v>33.5</v>
      </c>
      <c r="AA55" s="31">
        <f t="shared" si="47"/>
        <v>32.9</v>
      </c>
      <c r="AB55" s="31">
        <f t="shared" si="48"/>
        <v>43</v>
      </c>
      <c r="AC55" s="65">
        <f t="shared" si="34"/>
        <v>0.453</v>
      </c>
      <c r="AD55" s="67" t="s">
        <v>145</v>
      </c>
      <c r="AE55" s="30"/>
      <c r="AF55" s="66">
        <f t="shared" si="10"/>
        <v>34</v>
      </c>
      <c r="AG55" s="66">
        <f t="shared" si="11"/>
        <v>33</v>
      </c>
      <c r="AH55" s="66">
        <f t="shared" si="12"/>
        <v>43</v>
      </c>
    </row>
    <row r="56" s="13" customFormat="1" ht="80" customHeight="1" spans="1:34">
      <c r="A56" s="23">
        <v>43</v>
      </c>
      <c r="B56" s="23">
        <v>9</v>
      </c>
      <c r="C56" s="23" t="s">
        <v>146</v>
      </c>
      <c r="D56" s="23" t="s">
        <v>38</v>
      </c>
      <c r="E56" s="23" t="s">
        <v>49</v>
      </c>
      <c r="F56" s="23" t="s">
        <v>147</v>
      </c>
      <c r="G56" s="23" t="s">
        <v>129</v>
      </c>
      <c r="H56" s="23">
        <v>2026</v>
      </c>
      <c r="I56" s="23" t="s">
        <v>28</v>
      </c>
      <c r="J56" s="30">
        <v>135</v>
      </c>
      <c r="K56" s="31">
        <v>135</v>
      </c>
      <c r="L56" s="31">
        <v>45</v>
      </c>
      <c r="M56" s="31">
        <v>45</v>
      </c>
      <c r="N56" s="31">
        <v>45</v>
      </c>
      <c r="O56" s="31"/>
      <c r="P56" s="31">
        <v>135</v>
      </c>
      <c r="Q56" s="31">
        <v>45</v>
      </c>
      <c r="R56" s="31">
        <v>45</v>
      </c>
      <c r="S56" s="31">
        <v>45</v>
      </c>
      <c r="T56" s="31"/>
      <c r="U56" s="61">
        <v>57.86</v>
      </c>
      <c r="V56" s="62">
        <v>20</v>
      </c>
      <c r="W56" s="62">
        <v>20</v>
      </c>
      <c r="X56" s="62">
        <v>17.86</v>
      </c>
      <c r="Y56" s="31">
        <f t="shared" si="45"/>
        <v>57.86</v>
      </c>
      <c r="Z56" s="31">
        <f t="shared" si="46"/>
        <v>20</v>
      </c>
      <c r="AA56" s="31">
        <f t="shared" si="47"/>
        <v>20</v>
      </c>
      <c r="AB56" s="31">
        <f t="shared" si="48"/>
        <v>17.86</v>
      </c>
      <c r="AC56" s="65">
        <f t="shared" si="34"/>
        <v>0.571407407407407</v>
      </c>
      <c r="AD56" s="67" t="s">
        <v>148</v>
      </c>
      <c r="AE56" s="30"/>
      <c r="AF56" s="66">
        <f t="shared" si="10"/>
        <v>20</v>
      </c>
      <c r="AG56" s="66">
        <f t="shared" si="11"/>
        <v>20</v>
      </c>
      <c r="AH56" s="66">
        <f t="shared" si="12"/>
        <v>18</v>
      </c>
    </row>
    <row r="57" s="13" customFormat="1" ht="50" customHeight="1" spans="1:34">
      <c r="A57" s="24" t="s">
        <v>149</v>
      </c>
      <c r="B57" s="25"/>
      <c r="C57" s="25"/>
      <c r="D57" s="25"/>
      <c r="E57" s="25"/>
      <c r="F57" s="25"/>
      <c r="G57" s="25"/>
      <c r="H57" s="25"/>
      <c r="I57" s="32"/>
      <c r="J57" s="26">
        <f>SUM(J58:J68)</f>
        <v>5499.57</v>
      </c>
      <c r="K57" s="27">
        <f t="shared" ref="K57:AB57" si="49">SUM(K58:K68)</f>
        <v>5024.57</v>
      </c>
      <c r="L57" s="27">
        <f t="shared" si="49"/>
        <v>2144.15</v>
      </c>
      <c r="M57" s="27">
        <f t="shared" si="49"/>
        <v>1888.15</v>
      </c>
      <c r="N57" s="27">
        <f t="shared" si="49"/>
        <v>992.27</v>
      </c>
      <c r="O57" s="27">
        <f t="shared" si="49"/>
        <v>475</v>
      </c>
      <c r="P57" s="27">
        <f t="shared" si="49"/>
        <v>5024.57</v>
      </c>
      <c r="Q57" s="27">
        <f t="shared" si="49"/>
        <v>2144.15</v>
      </c>
      <c r="R57" s="27">
        <f t="shared" si="49"/>
        <v>1888.15</v>
      </c>
      <c r="S57" s="27">
        <f t="shared" si="49"/>
        <v>992.27</v>
      </c>
      <c r="T57" s="27">
        <f t="shared" si="49"/>
        <v>297</v>
      </c>
      <c r="U57" s="40">
        <f t="shared" si="49"/>
        <v>3081.47</v>
      </c>
      <c r="V57" s="27">
        <f t="shared" si="49"/>
        <v>1356.095</v>
      </c>
      <c r="W57" s="27">
        <f t="shared" si="49"/>
        <v>1110.19</v>
      </c>
      <c r="X57" s="27">
        <f t="shared" si="49"/>
        <v>615.185</v>
      </c>
      <c r="Y57" s="27">
        <f t="shared" si="49"/>
        <v>3081.47</v>
      </c>
      <c r="Z57" s="27">
        <f t="shared" si="49"/>
        <v>1356.095</v>
      </c>
      <c r="AA57" s="27">
        <f t="shared" si="49"/>
        <v>1110.19</v>
      </c>
      <c r="AB57" s="27">
        <f t="shared" si="49"/>
        <v>615.185</v>
      </c>
      <c r="AC57" s="65">
        <f t="shared" si="34"/>
        <v>0.386719659592761</v>
      </c>
      <c r="AD57" s="26"/>
      <c r="AE57" s="26"/>
      <c r="AF57" s="66">
        <f t="shared" si="10"/>
        <v>1356</v>
      </c>
      <c r="AG57" s="66">
        <f t="shared" si="11"/>
        <v>1110</v>
      </c>
      <c r="AH57" s="66">
        <f t="shared" si="12"/>
        <v>615</v>
      </c>
    </row>
    <row r="58" s="13" customFormat="1" ht="99" customHeight="1" spans="1:34">
      <c r="A58" s="23">
        <v>44</v>
      </c>
      <c r="B58" s="23">
        <v>1</v>
      </c>
      <c r="C58" s="23" t="s">
        <v>150</v>
      </c>
      <c r="D58" s="23" t="s">
        <v>38</v>
      </c>
      <c r="E58" s="23" t="s">
        <v>49</v>
      </c>
      <c r="F58" s="23" t="s">
        <v>151</v>
      </c>
      <c r="G58" s="23" t="s">
        <v>149</v>
      </c>
      <c r="H58" s="23" t="s">
        <v>20</v>
      </c>
      <c r="I58" s="23" t="s">
        <v>28</v>
      </c>
      <c r="J58" s="30">
        <v>305</v>
      </c>
      <c r="K58" s="31">
        <v>305</v>
      </c>
      <c r="L58" s="31">
        <v>103</v>
      </c>
      <c r="M58" s="31">
        <v>101</v>
      </c>
      <c r="N58" s="31">
        <v>101</v>
      </c>
      <c r="O58" s="31"/>
      <c r="P58" s="31">
        <v>305</v>
      </c>
      <c r="Q58" s="31">
        <v>103</v>
      </c>
      <c r="R58" s="31">
        <v>101</v>
      </c>
      <c r="S58" s="31">
        <v>101</v>
      </c>
      <c r="T58" s="31"/>
      <c r="U58" s="45">
        <v>127.655</v>
      </c>
      <c r="V58" s="46">
        <v>40.37</v>
      </c>
      <c r="W58" s="46">
        <v>42.565</v>
      </c>
      <c r="X58" s="46">
        <v>44.72</v>
      </c>
      <c r="Y58" s="31">
        <f t="shared" ref="Y58:Y68" si="50">U58</f>
        <v>127.655</v>
      </c>
      <c r="Z58" s="31">
        <f t="shared" ref="Z58:Z68" si="51">V58</f>
        <v>40.37</v>
      </c>
      <c r="AA58" s="31">
        <f t="shared" ref="AA58:AA68" si="52">W58</f>
        <v>42.565</v>
      </c>
      <c r="AB58" s="31">
        <f t="shared" ref="AB58:AB68" si="53">X58</f>
        <v>44.72</v>
      </c>
      <c r="AC58" s="65">
        <f t="shared" si="34"/>
        <v>0.581459016393443</v>
      </c>
      <c r="AD58" s="67" t="s">
        <v>152</v>
      </c>
      <c r="AE58" s="30"/>
      <c r="AF58" s="66">
        <f t="shared" si="10"/>
        <v>40</v>
      </c>
      <c r="AG58" s="66">
        <f t="shared" si="11"/>
        <v>43</v>
      </c>
      <c r="AH58" s="66">
        <f t="shared" si="12"/>
        <v>45</v>
      </c>
    </row>
    <row r="59" s="13" customFormat="1" ht="103" customHeight="1" spans="1:34">
      <c r="A59" s="23">
        <v>45</v>
      </c>
      <c r="B59" s="23">
        <v>2</v>
      </c>
      <c r="C59" s="23" t="s">
        <v>153</v>
      </c>
      <c r="D59" s="23" t="s">
        <v>38</v>
      </c>
      <c r="E59" s="23" t="s">
        <v>39</v>
      </c>
      <c r="F59" s="23"/>
      <c r="G59" s="23" t="s">
        <v>149</v>
      </c>
      <c r="H59" s="23" t="s">
        <v>20</v>
      </c>
      <c r="I59" s="23" t="s">
        <v>28</v>
      </c>
      <c r="J59" s="30">
        <v>382.62</v>
      </c>
      <c r="K59" s="31">
        <v>382.62</v>
      </c>
      <c r="L59" s="31">
        <v>130.6</v>
      </c>
      <c r="M59" s="31">
        <v>136.7</v>
      </c>
      <c r="N59" s="31">
        <v>115.32</v>
      </c>
      <c r="O59" s="31"/>
      <c r="P59" s="31">
        <v>382.62</v>
      </c>
      <c r="Q59" s="31">
        <v>130.6</v>
      </c>
      <c r="R59" s="31">
        <v>136.7</v>
      </c>
      <c r="S59" s="31">
        <v>115.32</v>
      </c>
      <c r="T59" s="31"/>
      <c r="U59" s="45">
        <v>255.46</v>
      </c>
      <c r="V59" s="46">
        <v>89.35</v>
      </c>
      <c r="W59" s="46">
        <v>96.45</v>
      </c>
      <c r="X59" s="46">
        <v>69.66</v>
      </c>
      <c r="Y59" s="31">
        <f t="shared" si="50"/>
        <v>255.46</v>
      </c>
      <c r="Z59" s="31">
        <f t="shared" si="51"/>
        <v>89.35</v>
      </c>
      <c r="AA59" s="31">
        <f t="shared" si="52"/>
        <v>96.45</v>
      </c>
      <c r="AB59" s="31">
        <f t="shared" si="53"/>
        <v>69.66</v>
      </c>
      <c r="AC59" s="65">
        <f t="shared" si="34"/>
        <v>0.332340180858293</v>
      </c>
      <c r="AD59" s="67" t="s">
        <v>154</v>
      </c>
      <c r="AE59" s="30"/>
      <c r="AF59" s="66">
        <f t="shared" si="10"/>
        <v>89</v>
      </c>
      <c r="AG59" s="66">
        <f t="shared" si="11"/>
        <v>96</v>
      </c>
      <c r="AH59" s="66">
        <f t="shared" si="12"/>
        <v>70</v>
      </c>
    </row>
    <row r="60" s="13" customFormat="1" ht="111" customHeight="1" spans="1:34">
      <c r="A60" s="23">
        <v>46</v>
      </c>
      <c r="B60" s="23">
        <v>3</v>
      </c>
      <c r="C60" s="23" t="s">
        <v>155</v>
      </c>
      <c r="D60" s="23" t="s">
        <v>38</v>
      </c>
      <c r="E60" s="23" t="s">
        <v>39</v>
      </c>
      <c r="F60" s="23"/>
      <c r="G60" s="23" t="s">
        <v>149</v>
      </c>
      <c r="H60" s="23" t="s">
        <v>20</v>
      </c>
      <c r="I60" s="23" t="s">
        <v>28</v>
      </c>
      <c r="J60" s="30">
        <v>448</v>
      </c>
      <c r="K60" s="31">
        <v>448</v>
      </c>
      <c r="L60" s="31">
        <v>160</v>
      </c>
      <c r="M60" s="31">
        <v>168</v>
      </c>
      <c r="N60" s="31">
        <v>120</v>
      </c>
      <c r="O60" s="31"/>
      <c r="P60" s="31">
        <v>448</v>
      </c>
      <c r="Q60" s="31">
        <v>160</v>
      </c>
      <c r="R60" s="31">
        <v>168</v>
      </c>
      <c r="S60" s="31">
        <v>120</v>
      </c>
      <c r="T60" s="31"/>
      <c r="U60" s="63">
        <v>280.4</v>
      </c>
      <c r="V60" s="64">
        <v>100.4</v>
      </c>
      <c r="W60" s="64">
        <v>108.4</v>
      </c>
      <c r="X60" s="64">
        <v>71.6</v>
      </c>
      <c r="Y60" s="31">
        <f t="shared" si="50"/>
        <v>280.4</v>
      </c>
      <c r="Z60" s="31">
        <f t="shared" si="51"/>
        <v>100.4</v>
      </c>
      <c r="AA60" s="31">
        <f t="shared" si="52"/>
        <v>108.4</v>
      </c>
      <c r="AB60" s="31">
        <f t="shared" si="53"/>
        <v>71.6</v>
      </c>
      <c r="AC60" s="65">
        <f t="shared" si="34"/>
        <v>0.374107142857143</v>
      </c>
      <c r="AD60" s="67" t="s">
        <v>156</v>
      </c>
      <c r="AE60" s="30"/>
      <c r="AF60" s="66">
        <f t="shared" si="10"/>
        <v>100</v>
      </c>
      <c r="AG60" s="66">
        <f t="shared" si="11"/>
        <v>108</v>
      </c>
      <c r="AH60" s="66">
        <f t="shared" si="12"/>
        <v>72</v>
      </c>
    </row>
    <row r="61" s="13" customFormat="1" ht="89" customHeight="1" spans="1:34">
      <c r="A61" s="23">
        <v>47</v>
      </c>
      <c r="B61" s="23">
        <v>4</v>
      </c>
      <c r="C61" s="23" t="s">
        <v>157</v>
      </c>
      <c r="D61" s="23" t="s">
        <v>38</v>
      </c>
      <c r="E61" s="23" t="s">
        <v>43</v>
      </c>
      <c r="F61" s="23"/>
      <c r="G61" s="23" t="s">
        <v>149</v>
      </c>
      <c r="H61" s="23" t="s">
        <v>20</v>
      </c>
      <c r="I61" s="23" t="s">
        <v>28</v>
      </c>
      <c r="J61" s="30">
        <v>360</v>
      </c>
      <c r="K61" s="31">
        <v>360</v>
      </c>
      <c r="L61" s="31">
        <v>100</v>
      </c>
      <c r="M61" s="31">
        <v>150</v>
      </c>
      <c r="N61" s="31">
        <v>110</v>
      </c>
      <c r="O61" s="31"/>
      <c r="P61" s="31">
        <v>360</v>
      </c>
      <c r="Q61" s="31">
        <v>100</v>
      </c>
      <c r="R61" s="31">
        <v>150</v>
      </c>
      <c r="S61" s="31">
        <v>110</v>
      </c>
      <c r="T61" s="31"/>
      <c r="U61" s="45">
        <v>221.57</v>
      </c>
      <c r="V61" s="46">
        <v>64.17</v>
      </c>
      <c r="W61" s="46">
        <v>96.07</v>
      </c>
      <c r="X61" s="46">
        <v>61.33</v>
      </c>
      <c r="Y61" s="31">
        <f t="shared" si="50"/>
        <v>221.57</v>
      </c>
      <c r="Z61" s="31">
        <f t="shared" si="51"/>
        <v>64.17</v>
      </c>
      <c r="AA61" s="31">
        <f t="shared" si="52"/>
        <v>96.07</v>
      </c>
      <c r="AB61" s="31">
        <f t="shared" si="53"/>
        <v>61.33</v>
      </c>
      <c r="AC61" s="65">
        <f t="shared" si="34"/>
        <v>0.384527777777778</v>
      </c>
      <c r="AD61" s="67" t="s">
        <v>158</v>
      </c>
      <c r="AE61" s="30"/>
      <c r="AF61" s="66">
        <f t="shared" si="10"/>
        <v>64</v>
      </c>
      <c r="AG61" s="66">
        <f t="shared" si="11"/>
        <v>96</v>
      </c>
      <c r="AH61" s="66">
        <f t="shared" si="12"/>
        <v>61</v>
      </c>
    </row>
    <row r="62" s="13" customFormat="1" ht="184" customHeight="1" spans="1:34">
      <c r="A62" s="23">
        <v>48</v>
      </c>
      <c r="B62" s="23">
        <v>5</v>
      </c>
      <c r="C62" s="23" t="s">
        <v>159</v>
      </c>
      <c r="D62" s="23" t="s">
        <v>38</v>
      </c>
      <c r="E62" s="23" t="s">
        <v>54</v>
      </c>
      <c r="F62" s="23"/>
      <c r="G62" s="23" t="s">
        <v>149</v>
      </c>
      <c r="H62" s="23" t="s">
        <v>20</v>
      </c>
      <c r="I62" s="23" t="s">
        <v>35</v>
      </c>
      <c r="J62" s="30">
        <v>750</v>
      </c>
      <c r="K62" s="31">
        <v>750</v>
      </c>
      <c r="L62" s="31">
        <v>371</v>
      </c>
      <c r="M62" s="31">
        <v>379</v>
      </c>
      <c r="N62" s="31"/>
      <c r="O62" s="31"/>
      <c r="P62" s="31">
        <v>750</v>
      </c>
      <c r="Q62" s="31">
        <v>371</v>
      </c>
      <c r="R62" s="31">
        <v>379</v>
      </c>
      <c r="S62" s="31"/>
      <c r="T62" s="31"/>
      <c r="U62" s="45">
        <v>515</v>
      </c>
      <c r="V62" s="46">
        <v>290</v>
      </c>
      <c r="W62" s="46">
        <v>225</v>
      </c>
      <c r="X62" s="46"/>
      <c r="Y62" s="31">
        <f t="shared" si="50"/>
        <v>515</v>
      </c>
      <c r="Z62" s="31">
        <f t="shared" si="51"/>
        <v>290</v>
      </c>
      <c r="AA62" s="31">
        <f t="shared" si="52"/>
        <v>225</v>
      </c>
      <c r="AB62" s="31">
        <f t="shared" si="53"/>
        <v>0</v>
      </c>
      <c r="AC62" s="65">
        <f t="shared" si="34"/>
        <v>0.313333333333333</v>
      </c>
      <c r="AD62" s="67" t="s">
        <v>160</v>
      </c>
      <c r="AE62" s="30"/>
      <c r="AF62" s="66">
        <f t="shared" si="10"/>
        <v>290</v>
      </c>
      <c r="AG62" s="66">
        <f t="shared" si="11"/>
        <v>225</v>
      </c>
      <c r="AH62" s="66">
        <f t="shared" si="12"/>
        <v>0</v>
      </c>
    </row>
    <row r="63" s="13" customFormat="1" ht="70" customHeight="1" spans="1:34">
      <c r="A63" s="23">
        <v>49</v>
      </c>
      <c r="B63" s="23">
        <v>6</v>
      </c>
      <c r="C63" s="23" t="s">
        <v>161</v>
      </c>
      <c r="D63" s="23" t="s">
        <v>38</v>
      </c>
      <c r="E63" s="23" t="s">
        <v>79</v>
      </c>
      <c r="F63" s="23"/>
      <c r="G63" s="23" t="s">
        <v>149</v>
      </c>
      <c r="H63" s="23" t="s">
        <v>20</v>
      </c>
      <c r="I63" s="23" t="s">
        <v>28</v>
      </c>
      <c r="J63" s="30">
        <v>165.75</v>
      </c>
      <c r="K63" s="31">
        <v>165.75</v>
      </c>
      <c r="L63" s="31">
        <v>64.05</v>
      </c>
      <c r="M63" s="31">
        <v>56.95</v>
      </c>
      <c r="N63" s="31">
        <v>44.75</v>
      </c>
      <c r="O63" s="31"/>
      <c r="P63" s="31">
        <v>165.75</v>
      </c>
      <c r="Q63" s="31">
        <v>64.05</v>
      </c>
      <c r="R63" s="31">
        <v>56.95</v>
      </c>
      <c r="S63" s="31">
        <v>44.75</v>
      </c>
      <c r="T63" s="31"/>
      <c r="U63" s="63">
        <v>115.85</v>
      </c>
      <c r="V63" s="64">
        <v>48.05</v>
      </c>
      <c r="W63" s="64">
        <v>33.95</v>
      </c>
      <c r="X63" s="64">
        <v>33.85</v>
      </c>
      <c r="Y63" s="31">
        <f t="shared" si="50"/>
        <v>115.85</v>
      </c>
      <c r="Z63" s="31">
        <f t="shared" si="51"/>
        <v>48.05</v>
      </c>
      <c r="AA63" s="31">
        <f t="shared" si="52"/>
        <v>33.95</v>
      </c>
      <c r="AB63" s="31">
        <f t="shared" si="53"/>
        <v>33.85</v>
      </c>
      <c r="AC63" s="65">
        <f t="shared" si="34"/>
        <v>0.30105580693816</v>
      </c>
      <c r="AD63" s="67" t="s">
        <v>162</v>
      </c>
      <c r="AE63" s="30"/>
      <c r="AF63" s="66">
        <f t="shared" si="10"/>
        <v>48</v>
      </c>
      <c r="AG63" s="66">
        <f t="shared" si="11"/>
        <v>34</v>
      </c>
      <c r="AH63" s="66">
        <f t="shared" si="12"/>
        <v>34</v>
      </c>
    </row>
    <row r="64" s="13" customFormat="1" ht="132" customHeight="1" spans="1:34">
      <c r="A64" s="23">
        <v>50</v>
      </c>
      <c r="B64" s="23">
        <v>7</v>
      </c>
      <c r="C64" s="23" t="s">
        <v>163</v>
      </c>
      <c r="D64" s="23" t="s">
        <v>38</v>
      </c>
      <c r="E64" s="23" t="s">
        <v>39</v>
      </c>
      <c r="F64" s="23"/>
      <c r="G64" s="23" t="s">
        <v>149</v>
      </c>
      <c r="H64" s="23" t="s">
        <v>20</v>
      </c>
      <c r="I64" s="23" t="s">
        <v>28</v>
      </c>
      <c r="J64" s="30">
        <v>790</v>
      </c>
      <c r="K64" s="31">
        <v>790</v>
      </c>
      <c r="L64" s="31">
        <v>445</v>
      </c>
      <c r="M64" s="31">
        <v>180</v>
      </c>
      <c r="N64" s="31">
        <v>165</v>
      </c>
      <c r="O64" s="31"/>
      <c r="P64" s="31">
        <v>790</v>
      </c>
      <c r="Q64" s="31">
        <v>445</v>
      </c>
      <c r="R64" s="31">
        <v>180</v>
      </c>
      <c r="S64" s="31">
        <v>165</v>
      </c>
      <c r="T64" s="31"/>
      <c r="U64" s="45">
        <v>446.875</v>
      </c>
      <c r="V64" s="46">
        <v>235.925</v>
      </c>
      <c r="W64" s="46">
        <v>99.425</v>
      </c>
      <c r="X64" s="46">
        <v>111.525</v>
      </c>
      <c r="Y64" s="31">
        <f t="shared" si="50"/>
        <v>446.875</v>
      </c>
      <c r="Z64" s="31">
        <f t="shared" si="51"/>
        <v>235.925</v>
      </c>
      <c r="AA64" s="31">
        <f t="shared" si="52"/>
        <v>99.425</v>
      </c>
      <c r="AB64" s="31">
        <f t="shared" si="53"/>
        <v>111.525</v>
      </c>
      <c r="AC64" s="65">
        <f t="shared" si="34"/>
        <v>0.434335443037975</v>
      </c>
      <c r="AD64" s="67" t="s">
        <v>164</v>
      </c>
      <c r="AE64" s="30" t="s">
        <v>165</v>
      </c>
      <c r="AF64" s="66">
        <f t="shared" si="10"/>
        <v>236</v>
      </c>
      <c r="AG64" s="66">
        <f t="shared" si="11"/>
        <v>99</v>
      </c>
      <c r="AH64" s="66">
        <f t="shared" si="12"/>
        <v>112</v>
      </c>
    </row>
    <row r="65" s="13" customFormat="1" ht="168" customHeight="1" spans="1:34">
      <c r="A65" s="23">
        <v>51</v>
      </c>
      <c r="B65" s="23">
        <v>8</v>
      </c>
      <c r="C65" s="23" t="s">
        <v>166</v>
      </c>
      <c r="D65" s="23" t="s">
        <v>38</v>
      </c>
      <c r="E65" s="23" t="s">
        <v>167</v>
      </c>
      <c r="F65" s="23"/>
      <c r="G65" s="23" t="s">
        <v>149</v>
      </c>
      <c r="H65" s="23" t="s">
        <v>20</v>
      </c>
      <c r="I65" s="23" t="s">
        <v>28</v>
      </c>
      <c r="J65" s="30">
        <v>950</v>
      </c>
      <c r="K65" s="31">
        <v>475</v>
      </c>
      <c r="L65" s="31">
        <v>192.5</v>
      </c>
      <c r="M65" s="31">
        <v>137.5</v>
      </c>
      <c r="N65" s="31">
        <v>145</v>
      </c>
      <c r="O65" s="31">
        <v>475</v>
      </c>
      <c r="P65" s="31">
        <v>475</v>
      </c>
      <c r="Q65" s="31">
        <v>192.5</v>
      </c>
      <c r="R65" s="31">
        <v>137.5</v>
      </c>
      <c r="S65" s="31">
        <v>145</v>
      </c>
      <c r="T65" s="31">
        <f>ROUND(O65*(1-AC65),0)</f>
        <v>297</v>
      </c>
      <c r="U65" s="45">
        <v>297</v>
      </c>
      <c r="V65" s="46">
        <v>125</v>
      </c>
      <c r="W65" s="46">
        <v>86</v>
      </c>
      <c r="X65" s="46">
        <v>86</v>
      </c>
      <c r="Y65" s="31">
        <f t="shared" si="50"/>
        <v>297</v>
      </c>
      <c r="Z65" s="31">
        <f t="shared" si="51"/>
        <v>125</v>
      </c>
      <c r="AA65" s="31">
        <f t="shared" si="52"/>
        <v>86</v>
      </c>
      <c r="AB65" s="31">
        <f t="shared" si="53"/>
        <v>86</v>
      </c>
      <c r="AC65" s="65">
        <f t="shared" si="34"/>
        <v>0.374736842105263</v>
      </c>
      <c r="AD65" s="67" t="s">
        <v>168</v>
      </c>
      <c r="AE65" s="30"/>
      <c r="AF65" s="66">
        <f t="shared" si="10"/>
        <v>125</v>
      </c>
      <c r="AG65" s="66">
        <f t="shared" si="11"/>
        <v>86</v>
      </c>
      <c r="AH65" s="66">
        <f t="shared" si="12"/>
        <v>86</v>
      </c>
    </row>
    <row r="66" s="13" customFormat="1" ht="136" customHeight="1" spans="1:34">
      <c r="A66" s="23">
        <v>52</v>
      </c>
      <c r="B66" s="23">
        <v>9</v>
      </c>
      <c r="C66" s="23" t="s">
        <v>169</v>
      </c>
      <c r="D66" s="23" t="s">
        <v>38</v>
      </c>
      <c r="E66" s="23" t="s">
        <v>79</v>
      </c>
      <c r="F66" s="23"/>
      <c r="G66" s="23" t="s">
        <v>149</v>
      </c>
      <c r="H66" s="23" t="s">
        <v>20</v>
      </c>
      <c r="I66" s="23" t="s">
        <v>28</v>
      </c>
      <c r="J66" s="30">
        <v>573.2</v>
      </c>
      <c r="K66" s="31">
        <v>573.2</v>
      </c>
      <c r="L66" s="31">
        <v>242</v>
      </c>
      <c r="M66" s="31">
        <v>235</v>
      </c>
      <c r="N66" s="31">
        <v>96.2</v>
      </c>
      <c r="O66" s="31"/>
      <c r="P66" s="31">
        <v>573.2</v>
      </c>
      <c r="Q66" s="31">
        <v>242</v>
      </c>
      <c r="R66" s="31">
        <v>235</v>
      </c>
      <c r="S66" s="31">
        <v>96.2</v>
      </c>
      <c r="T66" s="31"/>
      <c r="U66" s="45">
        <v>258</v>
      </c>
      <c r="V66" s="46">
        <v>116</v>
      </c>
      <c r="W66" s="46">
        <v>98.5</v>
      </c>
      <c r="X66" s="46">
        <v>43.5</v>
      </c>
      <c r="Y66" s="31">
        <f t="shared" si="50"/>
        <v>258</v>
      </c>
      <c r="Z66" s="31">
        <f t="shared" si="51"/>
        <v>116</v>
      </c>
      <c r="AA66" s="31">
        <f t="shared" si="52"/>
        <v>98.5</v>
      </c>
      <c r="AB66" s="31">
        <f t="shared" si="53"/>
        <v>43.5</v>
      </c>
      <c r="AC66" s="65">
        <f t="shared" si="34"/>
        <v>0.549895324494068</v>
      </c>
      <c r="AD66" s="67" t="s">
        <v>170</v>
      </c>
      <c r="AE66" s="30"/>
      <c r="AF66" s="66">
        <f t="shared" si="10"/>
        <v>116</v>
      </c>
      <c r="AG66" s="66">
        <f t="shared" si="11"/>
        <v>99</v>
      </c>
      <c r="AH66" s="66">
        <f t="shared" si="12"/>
        <v>44</v>
      </c>
    </row>
    <row r="67" s="13" customFormat="1" ht="97" customHeight="1" spans="1:34">
      <c r="A67" s="23">
        <v>53</v>
      </c>
      <c r="B67" s="23">
        <v>10</v>
      </c>
      <c r="C67" s="23" t="s">
        <v>171</v>
      </c>
      <c r="D67" s="23" t="s">
        <v>26</v>
      </c>
      <c r="E67" s="23" t="s">
        <v>79</v>
      </c>
      <c r="F67" s="23"/>
      <c r="G67" s="23" t="s">
        <v>149</v>
      </c>
      <c r="H67" s="23" t="s">
        <v>20</v>
      </c>
      <c r="I67" s="23" t="s">
        <v>28</v>
      </c>
      <c r="J67" s="30">
        <v>280</v>
      </c>
      <c r="K67" s="31">
        <v>280</v>
      </c>
      <c r="L67" s="31">
        <v>121</v>
      </c>
      <c r="M67" s="31">
        <v>64</v>
      </c>
      <c r="N67" s="31">
        <v>95</v>
      </c>
      <c r="O67" s="31"/>
      <c r="P67" s="31">
        <v>280</v>
      </c>
      <c r="Q67" s="31">
        <v>121</v>
      </c>
      <c r="R67" s="31">
        <v>64</v>
      </c>
      <c r="S67" s="31">
        <v>95</v>
      </c>
      <c r="T67" s="31"/>
      <c r="U67" s="45">
        <v>265</v>
      </c>
      <c r="V67" s="46">
        <v>111</v>
      </c>
      <c r="W67" s="46">
        <v>61</v>
      </c>
      <c r="X67" s="46">
        <v>93</v>
      </c>
      <c r="Y67" s="31">
        <f t="shared" si="50"/>
        <v>265</v>
      </c>
      <c r="Z67" s="31">
        <f t="shared" si="51"/>
        <v>111</v>
      </c>
      <c r="AA67" s="31">
        <f t="shared" si="52"/>
        <v>61</v>
      </c>
      <c r="AB67" s="31">
        <f t="shared" si="53"/>
        <v>93</v>
      </c>
      <c r="AC67" s="65">
        <f t="shared" si="34"/>
        <v>0.0535714285714286</v>
      </c>
      <c r="AD67" s="67" t="s">
        <v>172</v>
      </c>
      <c r="AE67" s="30"/>
      <c r="AF67" s="66">
        <f t="shared" si="10"/>
        <v>111</v>
      </c>
      <c r="AG67" s="66">
        <f t="shared" si="11"/>
        <v>61</v>
      </c>
      <c r="AH67" s="66">
        <f t="shared" si="12"/>
        <v>93</v>
      </c>
    </row>
    <row r="68" s="13" customFormat="1" ht="109" customHeight="1" spans="1:34">
      <c r="A68" s="23">
        <v>54</v>
      </c>
      <c r="B68" s="23">
        <v>11</v>
      </c>
      <c r="C68" s="23" t="s">
        <v>173</v>
      </c>
      <c r="D68" s="23" t="s">
        <v>26</v>
      </c>
      <c r="E68" s="23" t="s">
        <v>174</v>
      </c>
      <c r="F68" s="23"/>
      <c r="G68" s="23" t="s">
        <v>149</v>
      </c>
      <c r="H68" s="23" t="s">
        <v>20</v>
      </c>
      <c r="I68" s="23" t="s">
        <v>35</v>
      </c>
      <c r="J68" s="30">
        <v>495</v>
      </c>
      <c r="K68" s="31">
        <v>495</v>
      </c>
      <c r="L68" s="31">
        <v>215</v>
      </c>
      <c r="M68" s="31">
        <v>280</v>
      </c>
      <c r="N68" s="31"/>
      <c r="O68" s="31"/>
      <c r="P68" s="31">
        <v>495</v>
      </c>
      <c r="Q68" s="31">
        <v>215</v>
      </c>
      <c r="R68" s="31">
        <v>280</v>
      </c>
      <c r="S68" s="31"/>
      <c r="T68" s="31"/>
      <c r="U68" s="45">
        <v>298.66</v>
      </c>
      <c r="V68" s="46">
        <v>135.83</v>
      </c>
      <c r="W68" s="46">
        <v>162.83</v>
      </c>
      <c r="X68" s="46"/>
      <c r="Y68" s="31">
        <f t="shared" si="50"/>
        <v>298.66</v>
      </c>
      <c r="Z68" s="31">
        <f t="shared" si="51"/>
        <v>135.83</v>
      </c>
      <c r="AA68" s="31">
        <f t="shared" si="52"/>
        <v>162.83</v>
      </c>
      <c r="AB68" s="31">
        <f t="shared" si="53"/>
        <v>0</v>
      </c>
      <c r="AC68" s="65">
        <f t="shared" si="34"/>
        <v>0.396646464646465</v>
      </c>
      <c r="AD68" s="67" t="s">
        <v>175</v>
      </c>
      <c r="AE68" s="30"/>
      <c r="AF68" s="66">
        <f t="shared" si="10"/>
        <v>136</v>
      </c>
      <c r="AG68" s="66">
        <f t="shared" si="11"/>
        <v>163</v>
      </c>
      <c r="AH68" s="66">
        <f t="shared" si="12"/>
        <v>0</v>
      </c>
    </row>
    <row r="69" s="13" customFormat="1" ht="50" customHeight="1" spans="1:34">
      <c r="A69" s="24" t="s">
        <v>176</v>
      </c>
      <c r="B69" s="25"/>
      <c r="C69" s="25"/>
      <c r="D69" s="25"/>
      <c r="E69" s="25"/>
      <c r="F69" s="25"/>
      <c r="G69" s="25"/>
      <c r="H69" s="25"/>
      <c r="I69" s="32"/>
      <c r="J69" s="26">
        <f>SUM(J70:J81)</f>
        <v>7950</v>
      </c>
      <c r="K69" s="27">
        <f t="shared" ref="K69:AB69" si="54">SUM(K70:K81)</f>
        <v>7950</v>
      </c>
      <c r="L69" s="27">
        <f t="shared" si="54"/>
        <v>2993.5</v>
      </c>
      <c r="M69" s="27">
        <f t="shared" si="54"/>
        <v>2962.4</v>
      </c>
      <c r="N69" s="27">
        <f t="shared" si="54"/>
        <v>1954.1</v>
      </c>
      <c r="O69" s="27">
        <f t="shared" si="54"/>
        <v>0</v>
      </c>
      <c r="P69" s="27">
        <f t="shared" si="54"/>
        <v>7950</v>
      </c>
      <c r="Q69" s="27">
        <f t="shared" si="54"/>
        <v>2993.5</v>
      </c>
      <c r="R69" s="27">
        <f t="shared" si="54"/>
        <v>2962.4</v>
      </c>
      <c r="S69" s="27">
        <f t="shared" si="54"/>
        <v>1954.1</v>
      </c>
      <c r="T69" s="27"/>
      <c r="U69" s="40">
        <f t="shared" si="54"/>
        <v>5204.51</v>
      </c>
      <c r="V69" s="27">
        <f t="shared" si="54"/>
        <v>2006.06</v>
      </c>
      <c r="W69" s="27">
        <f t="shared" si="54"/>
        <v>1960.1</v>
      </c>
      <c r="X69" s="27">
        <f t="shared" si="54"/>
        <v>1238.35</v>
      </c>
      <c r="Y69" s="27">
        <f t="shared" si="54"/>
        <v>5204.51</v>
      </c>
      <c r="Z69" s="27">
        <f t="shared" si="54"/>
        <v>2006.06</v>
      </c>
      <c r="AA69" s="27">
        <f t="shared" si="54"/>
        <v>1960.1</v>
      </c>
      <c r="AB69" s="27">
        <f t="shared" si="54"/>
        <v>1238.35</v>
      </c>
      <c r="AC69" s="65">
        <f t="shared" ref="AC69:AC100" si="55">-(Y69-K69)/K69</f>
        <v>0.34534465408805</v>
      </c>
      <c r="AD69" s="26"/>
      <c r="AE69" s="26"/>
      <c r="AF69" s="66">
        <f t="shared" si="10"/>
        <v>2006</v>
      </c>
      <c r="AG69" s="66">
        <f t="shared" si="11"/>
        <v>1960</v>
      </c>
      <c r="AH69" s="66">
        <f t="shared" si="12"/>
        <v>1238</v>
      </c>
    </row>
    <row r="70" s="13" customFormat="1" ht="155" customHeight="1" spans="1:34">
      <c r="A70" s="23">
        <v>55</v>
      </c>
      <c r="B70" s="23">
        <v>1</v>
      </c>
      <c r="C70" s="23" t="s">
        <v>177</v>
      </c>
      <c r="D70" s="23" t="s">
        <v>38</v>
      </c>
      <c r="E70" s="23" t="s">
        <v>178</v>
      </c>
      <c r="F70" s="23" t="s">
        <v>179</v>
      </c>
      <c r="G70" s="23" t="s">
        <v>176</v>
      </c>
      <c r="H70" s="23">
        <v>2026</v>
      </c>
      <c r="I70" s="23" t="s">
        <v>28</v>
      </c>
      <c r="J70" s="30">
        <v>800</v>
      </c>
      <c r="K70" s="31">
        <v>800</v>
      </c>
      <c r="L70" s="31">
        <v>244</v>
      </c>
      <c r="M70" s="31">
        <v>257</v>
      </c>
      <c r="N70" s="31">
        <v>259</v>
      </c>
      <c r="O70" s="31"/>
      <c r="P70" s="31">
        <v>800</v>
      </c>
      <c r="Q70" s="31">
        <v>244</v>
      </c>
      <c r="R70" s="31">
        <v>257</v>
      </c>
      <c r="S70" s="31">
        <v>259</v>
      </c>
      <c r="T70" s="31"/>
      <c r="U70" s="45">
        <v>298</v>
      </c>
      <c r="V70" s="46">
        <v>99</v>
      </c>
      <c r="W70" s="46">
        <v>108</v>
      </c>
      <c r="X70" s="46">
        <v>91</v>
      </c>
      <c r="Y70" s="31">
        <f t="shared" ref="Y70:Y81" si="56">U70</f>
        <v>298</v>
      </c>
      <c r="Z70" s="31">
        <f t="shared" ref="Z70:Z81" si="57">V70</f>
        <v>99</v>
      </c>
      <c r="AA70" s="31">
        <f t="shared" ref="AA70:AA81" si="58">W70</f>
        <v>108</v>
      </c>
      <c r="AB70" s="31">
        <f t="shared" ref="AB70:AB81" si="59">X70</f>
        <v>91</v>
      </c>
      <c r="AC70" s="65">
        <f t="shared" si="55"/>
        <v>0.6275</v>
      </c>
      <c r="AD70" s="67" t="s">
        <v>180</v>
      </c>
      <c r="AE70" s="30"/>
      <c r="AF70" s="66">
        <f t="shared" si="10"/>
        <v>99</v>
      </c>
      <c r="AG70" s="66">
        <f t="shared" si="11"/>
        <v>108</v>
      </c>
      <c r="AH70" s="66">
        <f t="shared" si="12"/>
        <v>91</v>
      </c>
    </row>
    <row r="71" s="13" customFormat="1" ht="94" customHeight="1" spans="1:34">
      <c r="A71" s="23">
        <v>56</v>
      </c>
      <c r="B71" s="23">
        <v>2</v>
      </c>
      <c r="C71" s="23" t="s">
        <v>181</v>
      </c>
      <c r="D71" s="23" t="s">
        <v>38</v>
      </c>
      <c r="E71" s="23" t="s">
        <v>178</v>
      </c>
      <c r="F71" s="23"/>
      <c r="G71" s="23" t="s">
        <v>176</v>
      </c>
      <c r="H71" s="23">
        <v>2026</v>
      </c>
      <c r="I71" s="23" t="s">
        <v>28</v>
      </c>
      <c r="J71" s="30">
        <v>600</v>
      </c>
      <c r="K71" s="31">
        <v>600</v>
      </c>
      <c r="L71" s="31">
        <v>300</v>
      </c>
      <c r="M71" s="31">
        <v>150</v>
      </c>
      <c r="N71" s="31">
        <v>150</v>
      </c>
      <c r="O71" s="31"/>
      <c r="P71" s="31">
        <v>600</v>
      </c>
      <c r="Q71" s="31">
        <v>300</v>
      </c>
      <c r="R71" s="31">
        <v>150</v>
      </c>
      <c r="S71" s="31">
        <v>150</v>
      </c>
      <c r="T71" s="31"/>
      <c r="U71" s="45">
        <v>453.78</v>
      </c>
      <c r="V71" s="46">
        <v>263.2</v>
      </c>
      <c r="W71" s="46">
        <v>96.14</v>
      </c>
      <c r="X71" s="46">
        <v>94.44</v>
      </c>
      <c r="Y71" s="31">
        <f t="shared" si="56"/>
        <v>453.78</v>
      </c>
      <c r="Z71" s="31">
        <f t="shared" si="57"/>
        <v>263.2</v>
      </c>
      <c r="AA71" s="31">
        <f t="shared" si="58"/>
        <v>96.14</v>
      </c>
      <c r="AB71" s="31">
        <f t="shared" si="59"/>
        <v>94.44</v>
      </c>
      <c r="AC71" s="65">
        <f t="shared" si="55"/>
        <v>0.2437</v>
      </c>
      <c r="AD71" s="67" t="s">
        <v>182</v>
      </c>
      <c r="AE71" s="30"/>
      <c r="AF71" s="66">
        <f t="shared" si="10"/>
        <v>263</v>
      </c>
      <c r="AG71" s="66">
        <f t="shared" si="11"/>
        <v>96</v>
      </c>
      <c r="AH71" s="66">
        <f t="shared" si="12"/>
        <v>94</v>
      </c>
    </row>
    <row r="72" s="13" customFormat="1" ht="85" customHeight="1" spans="1:34">
      <c r="A72" s="23">
        <v>57</v>
      </c>
      <c r="B72" s="23">
        <v>3</v>
      </c>
      <c r="C72" s="23" t="s">
        <v>183</v>
      </c>
      <c r="D72" s="23" t="s">
        <v>38</v>
      </c>
      <c r="E72" s="23" t="s">
        <v>184</v>
      </c>
      <c r="F72" s="23"/>
      <c r="G72" s="23" t="s">
        <v>176</v>
      </c>
      <c r="H72" s="23">
        <v>2026</v>
      </c>
      <c r="I72" s="23" t="s">
        <v>28</v>
      </c>
      <c r="J72" s="30">
        <v>600</v>
      </c>
      <c r="K72" s="31">
        <v>600</v>
      </c>
      <c r="L72" s="31">
        <v>52</v>
      </c>
      <c r="M72" s="31">
        <v>270</v>
      </c>
      <c r="N72" s="31">
        <v>278</v>
      </c>
      <c r="O72" s="31"/>
      <c r="P72" s="31">
        <v>600</v>
      </c>
      <c r="Q72" s="31">
        <v>52</v>
      </c>
      <c r="R72" s="31">
        <v>270</v>
      </c>
      <c r="S72" s="31">
        <v>278</v>
      </c>
      <c r="T72" s="31"/>
      <c r="U72" s="45">
        <v>456.4</v>
      </c>
      <c r="V72" s="46">
        <v>46.8</v>
      </c>
      <c r="W72" s="46">
        <v>194.8</v>
      </c>
      <c r="X72" s="46">
        <v>214.8</v>
      </c>
      <c r="Y72" s="31">
        <f t="shared" si="56"/>
        <v>456.4</v>
      </c>
      <c r="Z72" s="31">
        <f t="shared" si="57"/>
        <v>46.8</v>
      </c>
      <c r="AA72" s="31">
        <f t="shared" si="58"/>
        <v>194.8</v>
      </c>
      <c r="AB72" s="31">
        <f t="shared" si="59"/>
        <v>214.8</v>
      </c>
      <c r="AC72" s="65">
        <f t="shared" si="55"/>
        <v>0.239333333333333</v>
      </c>
      <c r="AD72" s="67" t="s">
        <v>185</v>
      </c>
      <c r="AE72" s="30"/>
      <c r="AF72" s="66">
        <f t="shared" ref="AF72:AF135" si="60">ROUND(V72,0)</f>
        <v>47</v>
      </c>
      <c r="AG72" s="66">
        <f t="shared" ref="AG72:AG135" si="61">ROUND(W72,0)</f>
        <v>195</v>
      </c>
      <c r="AH72" s="66">
        <f t="shared" ref="AH72:AH135" si="62">ROUND(X72,0)</f>
        <v>215</v>
      </c>
    </row>
    <row r="73" s="13" customFormat="1" ht="70" customHeight="1" spans="1:34">
      <c r="A73" s="23">
        <v>58</v>
      </c>
      <c r="B73" s="23">
        <v>4</v>
      </c>
      <c r="C73" s="23" t="s">
        <v>186</v>
      </c>
      <c r="D73" s="23" t="s">
        <v>38</v>
      </c>
      <c r="E73" s="23" t="s">
        <v>187</v>
      </c>
      <c r="F73" s="23"/>
      <c r="G73" s="23" t="s">
        <v>176</v>
      </c>
      <c r="H73" s="23">
        <v>2026</v>
      </c>
      <c r="I73" s="23" t="s">
        <v>28</v>
      </c>
      <c r="J73" s="30">
        <v>500</v>
      </c>
      <c r="K73" s="31">
        <v>500</v>
      </c>
      <c r="L73" s="31">
        <v>145</v>
      </c>
      <c r="M73" s="31">
        <v>285</v>
      </c>
      <c r="N73" s="31">
        <v>70</v>
      </c>
      <c r="O73" s="31"/>
      <c r="P73" s="31">
        <v>500</v>
      </c>
      <c r="Q73" s="31">
        <v>145</v>
      </c>
      <c r="R73" s="31">
        <v>285</v>
      </c>
      <c r="S73" s="31">
        <v>70</v>
      </c>
      <c r="T73" s="31"/>
      <c r="U73" s="45">
        <v>399.65</v>
      </c>
      <c r="V73" s="46">
        <v>111.95</v>
      </c>
      <c r="W73" s="46">
        <v>230</v>
      </c>
      <c r="X73" s="46">
        <v>57.7</v>
      </c>
      <c r="Y73" s="31">
        <f t="shared" si="56"/>
        <v>399.65</v>
      </c>
      <c r="Z73" s="31">
        <f t="shared" si="57"/>
        <v>111.95</v>
      </c>
      <c r="AA73" s="31">
        <f t="shared" si="58"/>
        <v>230</v>
      </c>
      <c r="AB73" s="31">
        <f t="shared" si="59"/>
        <v>57.7</v>
      </c>
      <c r="AC73" s="65">
        <f t="shared" si="55"/>
        <v>0.2007</v>
      </c>
      <c r="AD73" s="67" t="s">
        <v>188</v>
      </c>
      <c r="AE73" s="30"/>
      <c r="AF73" s="66">
        <f t="shared" si="60"/>
        <v>112</v>
      </c>
      <c r="AG73" s="66">
        <f t="shared" si="61"/>
        <v>230</v>
      </c>
      <c r="AH73" s="66">
        <f t="shared" si="62"/>
        <v>58</v>
      </c>
    </row>
    <row r="74" s="13" customFormat="1" ht="85" customHeight="1" spans="1:34">
      <c r="A74" s="23">
        <v>59</v>
      </c>
      <c r="B74" s="23">
        <v>5</v>
      </c>
      <c r="C74" s="23" t="s">
        <v>189</v>
      </c>
      <c r="D74" s="23" t="s">
        <v>38</v>
      </c>
      <c r="E74" s="23" t="s">
        <v>190</v>
      </c>
      <c r="F74" s="23"/>
      <c r="G74" s="23" t="s">
        <v>176</v>
      </c>
      <c r="H74" s="23">
        <v>2026</v>
      </c>
      <c r="I74" s="23" t="s">
        <v>28</v>
      </c>
      <c r="J74" s="30">
        <v>800</v>
      </c>
      <c r="K74" s="31">
        <v>800</v>
      </c>
      <c r="L74" s="31">
        <v>342.5</v>
      </c>
      <c r="M74" s="31">
        <v>357.4</v>
      </c>
      <c r="N74" s="31">
        <v>100.1</v>
      </c>
      <c r="O74" s="31"/>
      <c r="P74" s="31">
        <v>800</v>
      </c>
      <c r="Q74" s="31">
        <v>342.5</v>
      </c>
      <c r="R74" s="31">
        <v>357.4</v>
      </c>
      <c r="S74" s="31">
        <v>100.1</v>
      </c>
      <c r="T74" s="31"/>
      <c r="U74" s="45">
        <v>632.66</v>
      </c>
      <c r="V74" s="46">
        <v>245.63</v>
      </c>
      <c r="W74" s="46">
        <v>295.05</v>
      </c>
      <c r="X74" s="46">
        <v>91.98</v>
      </c>
      <c r="Y74" s="31">
        <f t="shared" si="56"/>
        <v>632.66</v>
      </c>
      <c r="Z74" s="31">
        <f t="shared" si="57"/>
        <v>245.63</v>
      </c>
      <c r="AA74" s="31">
        <f t="shared" si="58"/>
        <v>295.05</v>
      </c>
      <c r="AB74" s="31">
        <f t="shared" si="59"/>
        <v>91.98</v>
      </c>
      <c r="AC74" s="65">
        <f t="shared" si="55"/>
        <v>0.209175</v>
      </c>
      <c r="AD74" s="67" t="s">
        <v>191</v>
      </c>
      <c r="AE74" s="30" t="s">
        <v>192</v>
      </c>
      <c r="AF74" s="66">
        <f t="shared" si="60"/>
        <v>246</v>
      </c>
      <c r="AG74" s="66">
        <f t="shared" si="61"/>
        <v>295</v>
      </c>
      <c r="AH74" s="66">
        <f t="shared" si="62"/>
        <v>92</v>
      </c>
    </row>
    <row r="75" s="13" customFormat="1" ht="92" customHeight="1" spans="1:34">
      <c r="A75" s="23">
        <v>60</v>
      </c>
      <c r="B75" s="23">
        <v>6</v>
      </c>
      <c r="C75" s="23" t="s">
        <v>193</v>
      </c>
      <c r="D75" s="23" t="s">
        <v>38</v>
      </c>
      <c r="E75" s="23" t="s">
        <v>194</v>
      </c>
      <c r="F75" s="23"/>
      <c r="G75" s="23" t="s">
        <v>176</v>
      </c>
      <c r="H75" s="23">
        <v>2026</v>
      </c>
      <c r="I75" s="23" t="s">
        <v>28</v>
      </c>
      <c r="J75" s="30">
        <v>900</v>
      </c>
      <c r="K75" s="31">
        <v>900</v>
      </c>
      <c r="L75" s="31">
        <v>210</v>
      </c>
      <c r="M75" s="31">
        <v>430</v>
      </c>
      <c r="N75" s="31">
        <v>260</v>
      </c>
      <c r="O75" s="31"/>
      <c r="P75" s="31">
        <v>900</v>
      </c>
      <c r="Q75" s="31">
        <v>210</v>
      </c>
      <c r="R75" s="31">
        <v>430</v>
      </c>
      <c r="S75" s="31">
        <v>260</v>
      </c>
      <c r="T75" s="31"/>
      <c r="U75" s="45">
        <v>606.6</v>
      </c>
      <c r="V75" s="46">
        <v>135.84</v>
      </c>
      <c r="W75" s="46">
        <v>290.42</v>
      </c>
      <c r="X75" s="46">
        <v>180.34</v>
      </c>
      <c r="Y75" s="31">
        <f t="shared" si="56"/>
        <v>606.6</v>
      </c>
      <c r="Z75" s="31">
        <f t="shared" si="57"/>
        <v>135.84</v>
      </c>
      <c r="AA75" s="31">
        <f t="shared" si="58"/>
        <v>290.42</v>
      </c>
      <c r="AB75" s="31">
        <f t="shared" si="59"/>
        <v>180.34</v>
      </c>
      <c r="AC75" s="65">
        <f t="shared" si="55"/>
        <v>0.326</v>
      </c>
      <c r="AD75" s="67" t="s">
        <v>195</v>
      </c>
      <c r="AE75" s="30"/>
      <c r="AF75" s="66">
        <f t="shared" si="60"/>
        <v>136</v>
      </c>
      <c r="AG75" s="66">
        <f t="shared" si="61"/>
        <v>290</v>
      </c>
      <c r="AH75" s="66">
        <f t="shared" si="62"/>
        <v>180</v>
      </c>
    </row>
    <row r="76" s="13" customFormat="1" ht="148.5" customHeight="1" spans="1:34">
      <c r="A76" s="23">
        <v>61</v>
      </c>
      <c r="B76" s="23">
        <v>7</v>
      </c>
      <c r="C76" s="23" t="s">
        <v>196</v>
      </c>
      <c r="D76" s="23" t="s">
        <v>38</v>
      </c>
      <c r="E76" s="23" t="s">
        <v>39</v>
      </c>
      <c r="F76" s="23" t="s">
        <v>197</v>
      </c>
      <c r="G76" s="23" t="s">
        <v>176</v>
      </c>
      <c r="H76" s="23">
        <v>2026</v>
      </c>
      <c r="I76" s="23" t="s">
        <v>44</v>
      </c>
      <c r="J76" s="30">
        <v>500</v>
      </c>
      <c r="K76" s="31">
        <v>500</v>
      </c>
      <c r="L76" s="31">
        <v>500</v>
      </c>
      <c r="M76" s="31" t="s">
        <v>198</v>
      </c>
      <c r="N76" s="31" t="s">
        <v>198</v>
      </c>
      <c r="O76" s="31"/>
      <c r="P76" s="31">
        <v>500</v>
      </c>
      <c r="Q76" s="31">
        <v>500</v>
      </c>
      <c r="R76" s="31" t="s">
        <v>198</v>
      </c>
      <c r="S76" s="31" t="s">
        <v>198</v>
      </c>
      <c r="T76" s="31"/>
      <c r="U76" s="45">
        <v>290.9</v>
      </c>
      <c r="V76" s="46">
        <v>290.9</v>
      </c>
      <c r="W76" s="46"/>
      <c r="X76" s="46"/>
      <c r="Y76" s="31">
        <f t="shared" si="56"/>
        <v>290.9</v>
      </c>
      <c r="Z76" s="31">
        <f t="shared" si="57"/>
        <v>290.9</v>
      </c>
      <c r="AA76" s="31">
        <f t="shared" si="58"/>
        <v>0</v>
      </c>
      <c r="AB76" s="31">
        <f t="shared" si="59"/>
        <v>0</v>
      </c>
      <c r="AC76" s="65">
        <f t="shared" si="55"/>
        <v>0.4182</v>
      </c>
      <c r="AD76" s="67" t="s">
        <v>199</v>
      </c>
      <c r="AE76" s="30"/>
      <c r="AF76" s="66">
        <f t="shared" si="60"/>
        <v>291</v>
      </c>
      <c r="AG76" s="66">
        <f t="shared" si="61"/>
        <v>0</v>
      </c>
      <c r="AH76" s="66">
        <f t="shared" si="62"/>
        <v>0</v>
      </c>
    </row>
    <row r="77" s="13" customFormat="1" ht="101" customHeight="1" spans="1:34">
      <c r="A77" s="23">
        <v>62</v>
      </c>
      <c r="B77" s="23">
        <v>8</v>
      </c>
      <c r="C77" s="23" t="s">
        <v>200</v>
      </c>
      <c r="D77" s="23" t="s">
        <v>38</v>
      </c>
      <c r="E77" s="23" t="s">
        <v>39</v>
      </c>
      <c r="F77" s="23"/>
      <c r="G77" s="23" t="s">
        <v>176</v>
      </c>
      <c r="H77" s="23">
        <v>2026</v>
      </c>
      <c r="I77" s="23" t="s">
        <v>28</v>
      </c>
      <c r="J77" s="30">
        <v>490</v>
      </c>
      <c r="K77" s="31">
        <v>490</v>
      </c>
      <c r="L77" s="31">
        <v>80</v>
      </c>
      <c r="M77" s="31">
        <v>293</v>
      </c>
      <c r="N77" s="31">
        <v>117</v>
      </c>
      <c r="O77" s="31"/>
      <c r="P77" s="31">
        <v>490</v>
      </c>
      <c r="Q77" s="31">
        <v>80</v>
      </c>
      <c r="R77" s="31">
        <v>293</v>
      </c>
      <c r="S77" s="31">
        <v>117</v>
      </c>
      <c r="T77" s="31"/>
      <c r="U77" s="45">
        <v>307.8</v>
      </c>
      <c r="V77" s="46">
        <v>61.8</v>
      </c>
      <c r="W77" s="46">
        <v>181.3</v>
      </c>
      <c r="X77" s="46">
        <v>64.7</v>
      </c>
      <c r="Y77" s="31">
        <f t="shared" si="56"/>
        <v>307.8</v>
      </c>
      <c r="Z77" s="31">
        <f t="shared" si="57"/>
        <v>61.8</v>
      </c>
      <c r="AA77" s="31">
        <f t="shared" si="58"/>
        <v>181.3</v>
      </c>
      <c r="AB77" s="31">
        <f t="shared" si="59"/>
        <v>64.7</v>
      </c>
      <c r="AC77" s="65">
        <f t="shared" si="55"/>
        <v>0.371836734693878</v>
      </c>
      <c r="AD77" s="67" t="s">
        <v>201</v>
      </c>
      <c r="AE77" s="30"/>
      <c r="AF77" s="66">
        <f t="shared" si="60"/>
        <v>62</v>
      </c>
      <c r="AG77" s="66">
        <f t="shared" si="61"/>
        <v>181</v>
      </c>
      <c r="AH77" s="66">
        <f t="shared" si="62"/>
        <v>65</v>
      </c>
    </row>
    <row r="78" s="13" customFormat="1" ht="101" customHeight="1" spans="1:34">
      <c r="A78" s="23">
        <v>63</v>
      </c>
      <c r="B78" s="23">
        <v>9</v>
      </c>
      <c r="C78" s="23" t="s">
        <v>202</v>
      </c>
      <c r="D78" s="23" t="s">
        <v>38</v>
      </c>
      <c r="E78" s="23" t="s">
        <v>49</v>
      </c>
      <c r="F78" s="23"/>
      <c r="G78" s="23" t="s">
        <v>176</v>
      </c>
      <c r="H78" s="23">
        <v>2026</v>
      </c>
      <c r="I78" s="23" t="s">
        <v>28</v>
      </c>
      <c r="J78" s="30">
        <v>600</v>
      </c>
      <c r="K78" s="31">
        <v>600</v>
      </c>
      <c r="L78" s="31">
        <v>200</v>
      </c>
      <c r="M78" s="31">
        <v>200</v>
      </c>
      <c r="N78" s="31">
        <v>200</v>
      </c>
      <c r="O78" s="31"/>
      <c r="P78" s="31">
        <v>600</v>
      </c>
      <c r="Q78" s="31">
        <v>200</v>
      </c>
      <c r="R78" s="31">
        <v>200</v>
      </c>
      <c r="S78" s="31">
        <v>200</v>
      </c>
      <c r="T78" s="31"/>
      <c r="U78" s="45">
        <v>251.5</v>
      </c>
      <c r="V78" s="46">
        <v>85.5</v>
      </c>
      <c r="W78" s="46">
        <v>82.5</v>
      </c>
      <c r="X78" s="46">
        <v>83.5</v>
      </c>
      <c r="Y78" s="31">
        <f t="shared" si="56"/>
        <v>251.5</v>
      </c>
      <c r="Z78" s="31">
        <f t="shared" si="57"/>
        <v>85.5</v>
      </c>
      <c r="AA78" s="31">
        <f t="shared" si="58"/>
        <v>82.5</v>
      </c>
      <c r="AB78" s="31">
        <f t="shared" si="59"/>
        <v>83.5</v>
      </c>
      <c r="AC78" s="65">
        <f t="shared" si="55"/>
        <v>0.580833333333333</v>
      </c>
      <c r="AD78" s="67" t="s">
        <v>203</v>
      </c>
      <c r="AE78" s="30"/>
      <c r="AF78" s="66">
        <f t="shared" si="60"/>
        <v>86</v>
      </c>
      <c r="AG78" s="66">
        <f t="shared" si="61"/>
        <v>83</v>
      </c>
      <c r="AH78" s="66">
        <f t="shared" si="62"/>
        <v>84</v>
      </c>
    </row>
    <row r="79" s="13" customFormat="1" ht="75" customHeight="1" spans="1:34">
      <c r="A79" s="23">
        <v>64</v>
      </c>
      <c r="B79" s="23">
        <v>10</v>
      </c>
      <c r="C79" s="23" t="s">
        <v>204</v>
      </c>
      <c r="D79" s="23" t="s">
        <v>38</v>
      </c>
      <c r="E79" s="23" t="s">
        <v>49</v>
      </c>
      <c r="F79" s="23"/>
      <c r="G79" s="23" t="s">
        <v>176</v>
      </c>
      <c r="H79" s="23">
        <v>2026</v>
      </c>
      <c r="I79" s="23" t="s">
        <v>28</v>
      </c>
      <c r="J79" s="30">
        <v>360</v>
      </c>
      <c r="K79" s="31">
        <v>360</v>
      </c>
      <c r="L79" s="31">
        <v>120</v>
      </c>
      <c r="M79" s="31">
        <v>120</v>
      </c>
      <c r="N79" s="31">
        <v>120</v>
      </c>
      <c r="O79" s="31"/>
      <c r="P79" s="31">
        <v>360</v>
      </c>
      <c r="Q79" s="31">
        <v>120</v>
      </c>
      <c r="R79" s="31">
        <v>120</v>
      </c>
      <c r="S79" s="31">
        <v>120</v>
      </c>
      <c r="T79" s="31"/>
      <c r="U79" s="73">
        <v>227.5</v>
      </c>
      <c r="V79" s="31">
        <v>78.5</v>
      </c>
      <c r="W79" s="31">
        <v>74.5</v>
      </c>
      <c r="X79" s="31">
        <v>74.5</v>
      </c>
      <c r="Y79" s="31">
        <f t="shared" si="56"/>
        <v>227.5</v>
      </c>
      <c r="Z79" s="31">
        <f t="shared" si="57"/>
        <v>78.5</v>
      </c>
      <c r="AA79" s="31">
        <f t="shared" si="58"/>
        <v>74.5</v>
      </c>
      <c r="AB79" s="31">
        <f t="shared" si="59"/>
        <v>74.5</v>
      </c>
      <c r="AC79" s="65">
        <f t="shared" si="55"/>
        <v>0.368055555555556</v>
      </c>
      <c r="AD79" s="67" t="s">
        <v>205</v>
      </c>
      <c r="AE79" s="30"/>
      <c r="AF79" s="66">
        <f t="shared" si="60"/>
        <v>79</v>
      </c>
      <c r="AG79" s="66">
        <f t="shared" si="61"/>
        <v>75</v>
      </c>
      <c r="AH79" s="66">
        <f t="shared" si="62"/>
        <v>75</v>
      </c>
    </row>
    <row r="80" s="13" customFormat="1" ht="90" customHeight="1" spans="1:34">
      <c r="A80" s="23">
        <v>65</v>
      </c>
      <c r="B80" s="23">
        <v>11</v>
      </c>
      <c r="C80" s="23" t="s">
        <v>206</v>
      </c>
      <c r="D80" s="23" t="s">
        <v>38</v>
      </c>
      <c r="E80" s="23" t="s">
        <v>98</v>
      </c>
      <c r="F80" s="23"/>
      <c r="G80" s="23" t="s">
        <v>176</v>
      </c>
      <c r="H80" s="23">
        <v>2026</v>
      </c>
      <c r="I80" s="23" t="s">
        <v>28</v>
      </c>
      <c r="J80" s="30">
        <v>900</v>
      </c>
      <c r="K80" s="31">
        <v>900</v>
      </c>
      <c r="L80" s="31">
        <v>400</v>
      </c>
      <c r="M80" s="31">
        <v>300</v>
      </c>
      <c r="N80" s="31">
        <v>200</v>
      </c>
      <c r="O80" s="31"/>
      <c r="P80" s="31">
        <v>900</v>
      </c>
      <c r="Q80" s="31">
        <v>400</v>
      </c>
      <c r="R80" s="31">
        <v>300</v>
      </c>
      <c r="S80" s="31">
        <v>200</v>
      </c>
      <c r="T80" s="31"/>
      <c r="U80" s="45">
        <v>686</v>
      </c>
      <c r="V80" s="46">
        <v>308</v>
      </c>
      <c r="W80" s="46">
        <v>222</v>
      </c>
      <c r="X80" s="46">
        <v>156</v>
      </c>
      <c r="Y80" s="31">
        <f t="shared" si="56"/>
        <v>686</v>
      </c>
      <c r="Z80" s="31">
        <f t="shared" si="57"/>
        <v>308</v>
      </c>
      <c r="AA80" s="31">
        <f t="shared" si="58"/>
        <v>222</v>
      </c>
      <c r="AB80" s="31">
        <f t="shared" si="59"/>
        <v>156</v>
      </c>
      <c r="AC80" s="65">
        <f t="shared" si="55"/>
        <v>0.237777777777778</v>
      </c>
      <c r="AD80" s="67" t="s">
        <v>207</v>
      </c>
      <c r="AE80" s="30"/>
      <c r="AF80" s="66">
        <f t="shared" si="60"/>
        <v>308</v>
      </c>
      <c r="AG80" s="66">
        <f t="shared" si="61"/>
        <v>222</v>
      </c>
      <c r="AH80" s="66">
        <f t="shared" si="62"/>
        <v>156</v>
      </c>
    </row>
    <row r="81" s="13" customFormat="1" ht="147" customHeight="1" spans="1:34">
      <c r="A81" s="23">
        <v>66</v>
      </c>
      <c r="B81" s="23">
        <v>12</v>
      </c>
      <c r="C81" s="23" t="s">
        <v>208</v>
      </c>
      <c r="D81" s="23" t="s">
        <v>38</v>
      </c>
      <c r="E81" s="23" t="s">
        <v>98</v>
      </c>
      <c r="F81" s="23"/>
      <c r="G81" s="23" t="s">
        <v>176</v>
      </c>
      <c r="H81" s="23">
        <v>2026</v>
      </c>
      <c r="I81" s="23" t="s">
        <v>28</v>
      </c>
      <c r="J81" s="30">
        <v>900</v>
      </c>
      <c r="K81" s="31">
        <v>900</v>
      </c>
      <c r="L81" s="31">
        <v>400</v>
      </c>
      <c r="M81" s="31">
        <v>300</v>
      </c>
      <c r="N81" s="31">
        <v>200</v>
      </c>
      <c r="O81" s="31"/>
      <c r="P81" s="31">
        <v>900</v>
      </c>
      <c r="Q81" s="31">
        <v>400</v>
      </c>
      <c r="R81" s="31">
        <v>300</v>
      </c>
      <c r="S81" s="31">
        <v>200</v>
      </c>
      <c r="T81" s="31"/>
      <c r="U81" s="45">
        <v>593.72</v>
      </c>
      <c r="V81" s="46">
        <v>278.94</v>
      </c>
      <c r="W81" s="46">
        <v>185.39</v>
      </c>
      <c r="X81" s="46">
        <v>129.39</v>
      </c>
      <c r="Y81" s="31">
        <f t="shared" si="56"/>
        <v>593.72</v>
      </c>
      <c r="Z81" s="31">
        <f t="shared" si="57"/>
        <v>278.94</v>
      </c>
      <c r="AA81" s="31">
        <f t="shared" si="58"/>
        <v>185.39</v>
      </c>
      <c r="AB81" s="31">
        <f t="shared" si="59"/>
        <v>129.39</v>
      </c>
      <c r="AC81" s="65">
        <f t="shared" si="55"/>
        <v>0.340311111111111</v>
      </c>
      <c r="AD81" s="67" t="s">
        <v>209</v>
      </c>
      <c r="AE81" s="30"/>
      <c r="AF81" s="66">
        <f t="shared" si="60"/>
        <v>279</v>
      </c>
      <c r="AG81" s="66">
        <f t="shared" si="61"/>
        <v>185</v>
      </c>
      <c r="AH81" s="66">
        <f t="shared" si="62"/>
        <v>129</v>
      </c>
    </row>
    <row r="82" s="13" customFormat="1" ht="50" customHeight="1" spans="1:34">
      <c r="A82" s="24" t="s">
        <v>210</v>
      </c>
      <c r="B82" s="25"/>
      <c r="C82" s="25"/>
      <c r="D82" s="25"/>
      <c r="E82" s="25"/>
      <c r="F82" s="25"/>
      <c r="G82" s="25"/>
      <c r="H82" s="25"/>
      <c r="I82" s="32"/>
      <c r="J82" s="26">
        <f>SUM(J83:J94)</f>
        <v>4197.15</v>
      </c>
      <c r="K82" s="27">
        <f t="shared" ref="K82:AB82" si="63">SUM(K83:K94)</f>
        <v>3607.54</v>
      </c>
      <c r="L82" s="27">
        <f t="shared" si="63"/>
        <v>1845.08</v>
      </c>
      <c r="M82" s="27">
        <f t="shared" si="63"/>
        <v>1237.49</v>
      </c>
      <c r="N82" s="27">
        <f t="shared" si="63"/>
        <v>524.97</v>
      </c>
      <c r="O82" s="27">
        <f t="shared" si="63"/>
        <v>589.61</v>
      </c>
      <c r="P82" s="27">
        <f t="shared" si="63"/>
        <v>2678</v>
      </c>
      <c r="Q82" s="27">
        <f t="shared" si="63"/>
        <v>1297.9</v>
      </c>
      <c r="R82" s="27">
        <f t="shared" si="63"/>
        <v>1036.1</v>
      </c>
      <c r="S82" s="27">
        <f t="shared" si="63"/>
        <v>344</v>
      </c>
      <c r="T82" s="27">
        <f t="shared" si="63"/>
        <v>348</v>
      </c>
      <c r="U82" s="40">
        <f t="shared" si="63"/>
        <v>1880.41</v>
      </c>
      <c r="V82" s="27">
        <f t="shared" si="63"/>
        <v>1023.91</v>
      </c>
      <c r="W82" s="27">
        <f t="shared" si="63"/>
        <v>666.734</v>
      </c>
      <c r="X82" s="27">
        <f t="shared" si="63"/>
        <v>189.766</v>
      </c>
      <c r="Y82" s="27">
        <f t="shared" si="63"/>
        <v>1880.41</v>
      </c>
      <c r="Z82" s="27">
        <f t="shared" si="63"/>
        <v>1023.91</v>
      </c>
      <c r="AA82" s="27">
        <f t="shared" si="63"/>
        <v>666.734</v>
      </c>
      <c r="AB82" s="27">
        <f t="shared" si="63"/>
        <v>189.766</v>
      </c>
      <c r="AC82" s="65">
        <f t="shared" si="55"/>
        <v>0.478755606313444</v>
      </c>
      <c r="AD82" s="26"/>
      <c r="AE82" s="26"/>
      <c r="AF82" s="66">
        <f t="shared" si="60"/>
        <v>1024</v>
      </c>
      <c r="AG82" s="66">
        <f t="shared" si="61"/>
        <v>667</v>
      </c>
      <c r="AH82" s="66">
        <f t="shared" si="62"/>
        <v>190</v>
      </c>
    </row>
    <row r="83" s="13" customFormat="1" ht="112" customHeight="1" spans="1:34">
      <c r="A83" s="23">
        <v>67</v>
      </c>
      <c r="B83" s="23">
        <v>1</v>
      </c>
      <c r="C83" s="23" t="s">
        <v>211</v>
      </c>
      <c r="D83" s="23" t="s">
        <v>26</v>
      </c>
      <c r="E83" s="23" t="s">
        <v>212</v>
      </c>
      <c r="F83" s="23"/>
      <c r="G83" s="23" t="s">
        <v>210</v>
      </c>
      <c r="H83" s="23" t="s">
        <v>20</v>
      </c>
      <c r="I83" s="23" t="s">
        <v>35</v>
      </c>
      <c r="J83" s="30">
        <v>300</v>
      </c>
      <c r="K83" s="31">
        <v>300</v>
      </c>
      <c r="L83" s="31">
        <v>222</v>
      </c>
      <c r="M83" s="31">
        <v>78</v>
      </c>
      <c r="N83" s="31"/>
      <c r="O83" s="31"/>
      <c r="P83" s="31">
        <v>200</v>
      </c>
      <c r="Q83" s="31">
        <v>100</v>
      </c>
      <c r="R83" s="31">
        <v>100</v>
      </c>
      <c r="S83" s="31"/>
      <c r="T83" s="31"/>
      <c r="U83" s="45">
        <v>145.2</v>
      </c>
      <c r="V83" s="46">
        <v>89.225</v>
      </c>
      <c r="W83" s="46">
        <v>55.975</v>
      </c>
      <c r="X83" s="46"/>
      <c r="Y83" s="31">
        <f t="shared" ref="Y83:Y94" si="64">U83</f>
        <v>145.2</v>
      </c>
      <c r="Z83" s="31">
        <f t="shared" ref="Z83:Z94" si="65">V83</f>
        <v>89.225</v>
      </c>
      <c r="AA83" s="31">
        <f t="shared" ref="AA83:AA94" si="66">W83</f>
        <v>55.975</v>
      </c>
      <c r="AB83" s="31">
        <f t="shared" ref="AB83:AB94" si="67">X83</f>
        <v>0</v>
      </c>
      <c r="AC83" s="65">
        <f t="shared" si="55"/>
        <v>0.516</v>
      </c>
      <c r="AD83" s="67" t="s">
        <v>213</v>
      </c>
      <c r="AE83" s="30"/>
      <c r="AF83" s="66">
        <f t="shared" si="60"/>
        <v>89</v>
      </c>
      <c r="AG83" s="66">
        <f t="shared" si="61"/>
        <v>56</v>
      </c>
      <c r="AH83" s="66">
        <f t="shared" si="62"/>
        <v>0</v>
      </c>
    </row>
    <row r="84" s="13" customFormat="1" ht="50" customHeight="1" spans="1:34">
      <c r="A84" s="23">
        <v>68</v>
      </c>
      <c r="B84" s="23">
        <v>2</v>
      </c>
      <c r="C84" s="23" t="s">
        <v>214</v>
      </c>
      <c r="D84" s="23" t="s">
        <v>26</v>
      </c>
      <c r="E84" s="23" t="s">
        <v>215</v>
      </c>
      <c r="F84" s="23"/>
      <c r="G84" s="23" t="s">
        <v>210</v>
      </c>
      <c r="H84" s="23" t="s">
        <v>20</v>
      </c>
      <c r="I84" s="23" t="s">
        <v>44</v>
      </c>
      <c r="J84" s="30">
        <v>486</v>
      </c>
      <c r="K84" s="31">
        <v>150</v>
      </c>
      <c r="L84" s="31">
        <v>150</v>
      </c>
      <c r="M84" s="31"/>
      <c r="N84" s="31"/>
      <c r="O84" s="31">
        <v>336</v>
      </c>
      <c r="P84" s="31">
        <v>150</v>
      </c>
      <c r="Q84" s="31">
        <v>150</v>
      </c>
      <c r="R84" s="31"/>
      <c r="S84" s="31"/>
      <c r="T84" s="31">
        <f t="shared" ref="T84:T85" si="68">ROUND(O84*(1-AC84),0)</f>
        <v>216</v>
      </c>
      <c r="U84" s="45">
        <v>96.5</v>
      </c>
      <c r="V84" s="46">
        <v>96.5</v>
      </c>
      <c r="W84" s="46"/>
      <c r="X84" s="46"/>
      <c r="Y84" s="31">
        <f t="shared" si="64"/>
        <v>96.5</v>
      </c>
      <c r="Z84" s="31">
        <f t="shared" si="65"/>
        <v>96.5</v>
      </c>
      <c r="AA84" s="31">
        <f t="shared" si="66"/>
        <v>0</v>
      </c>
      <c r="AB84" s="31">
        <f t="shared" si="67"/>
        <v>0</v>
      </c>
      <c r="AC84" s="65">
        <f t="shared" si="55"/>
        <v>0.356666666666667</v>
      </c>
      <c r="AD84" s="67" t="s">
        <v>216</v>
      </c>
      <c r="AE84" s="30"/>
      <c r="AF84" s="66">
        <f t="shared" si="60"/>
        <v>97</v>
      </c>
      <c r="AG84" s="66">
        <f t="shared" si="61"/>
        <v>0</v>
      </c>
      <c r="AH84" s="66">
        <f t="shared" si="62"/>
        <v>0</v>
      </c>
    </row>
    <row r="85" s="13" customFormat="1" ht="76" customHeight="1" spans="1:34">
      <c r="A85" s="23">
        <v>69</v>
      </c>
      <c r="B85" s="23">
        <v>3</v>
      </c>
      <c r="C85" s="23" t="s">
        <v>217</v>
      </c>
      <c r="D85" s="23" t="s">
        <v>26</v>
      </c>
      <c r="E85" s="23" t="s">
        <v>218</v>
      </c>
      <c r="F85" s="23"/>
      <c r="G85" s="23" t="s">
        <v>210</v>
      </c>
      <c r="H85" s="23" t="s">
        <v>20</v>
      </c>
      <c r="I85" s="23" t="s">
        <v>35</v>
      </c>
      <c r="J85" s="30">
        <v>98</v>
      </c>
      <c r="K85" s="31">
        <v>78</v>
      </c>
      <c r="L85" s="31">
        <v>37</v>
      </c>
      <c r="M85" s="31">
        <v>41</v>
      </c>
      <c r="N85" s="31"/>
      <c r="O85" s="31">
        <v>20</v>
      </c>
      <c r="P85" s="31">
        <v>78</v>
      </c>
      <c r="Q85" s="31">
        <v>37</v>
      </c>
      <c r="R85" s="31">
        <v>41</v>
      </c>
      <c r="S85" s="31"/>
      <c r="T85" s="31">
        <f t="shared" si="68"/>
        <v>14</v>
      </c>
      <c r="U85" s="45">
        <v>53</v>
      </c>
      <c r="V85" s="46">
        <v>23</v>
      </c>
      <c r="W85" s="46">
        <v>30</v>
      </c>
      <c r="X85" s="46"/>
      <c r="Y85" s="31">
        <f t="shared" si="64"/>
        <v>53</v>
      </c>
      <c r="Z85" s="31">
        <f t="shared" si="65"/>
        <v>23</v>
      </c>
      <c r="AA85" s="31">
        <f t="shared" si="66"/>
        <v>30</v>
      </c>
      <c r="AB85" s="31">
        <f t="shared" si="67"/>
        <v>0</v>
      </c>
      <c r="AC85" s="65">
        <f t="shared" si="55"/>
        <v>0.320512820512821</v>
      </c>
      <c r="AD85" s="67" t="s">
        <v>219</v>
      </c>
      <c r="AE85" s="30"/>
      <c r="AF85" s="66">
        <f t="shared" si="60"/>
        <v>23</v>
      </c>
      <c r="AG85" s="66">
        <f t="shared" si="61"/>
        <v>30</v>
      </c>
      <c r="AH85" s="66">
        <f t="shared" si="62"/>
        <v>0</v>
      </c>
    </row>
    <row r="86" s="13" customFormat="1" ht="76" customHeight="1" spans="1:34">
      <c r="A86" s="23">
        <v>70</v>
      </c>
      <c r="B86" s="23">
        <v>4</v>
      </c>
      <c r="C86" s="23" t="s">
        <v>220</v>
      </c>
      <c r="D86" s="23" t="s">
        <v>26</v>
      </c>
      <c r="E86" s="23" t="s">
        <v>79</v>
      </c>
      <c r="F86" s="23"/>
      <c r="G86" s="23" t="s">
        <v>210</v>
      </c>
      <c r="H86" s="23" t="s">
        <v>20</v>
      </c>
      <c r="I86" s="23" t="s">
        <v>35</v>
      </c>
      <c r="J86" s="30">
        <v>190</v>
      </c>
      <c r="K86" s="31">
        <v>190</v>
      </c>
      <c r="L86" s="31">
        <v>95</v>
      </c>
      <c r="M86" s="31">
        <v>95</v>
      </c>
      <c r="N86" s="31"/>
      <c r="O86" s="31"/>
      <c r="P86" s="31">
        <v>160</v>
      </c>
      <c r="Q86" s="31">
        <v>80</v>
      </c>
      <c r="R86" s="31">
        <v>80</v>
      </c>
      <c r="S86" s="31"/>
      <c r="T86" s="31"/>
      <c r="U86" s="45">
        <v>131.2</v>
      </c>
      <c r="V86" s="46">
        <v>67.45</v>
      </c>
      <c r="W86" s="46">
        <v>63.75</v>
      </c>
      <c r="X86" s="46"/>
      <c r="Y86" s="31">
        <f t="shared" si="64"/>
        <v>131.2</v>
      </c>
      <c r="Z86" s="31">
        <f t="shared" si="65"/>
        <v>67.45</v>
      </c>
      <c r="AA86" s="31">
        <f t="shared" si="66"/>
        <v>63.75</v>
      </c>
      <c r="AB86" s="31">
        <f t="shared" si="67"/>
        <v>0</v>
      </c>
      <c r="AC86" s="65">
        <f t="shared" si="55"/>
        <v>0.309473684210526</v>
      </c>
      <c r="AD86" s="67" t="s">
        <v>221</v>
      </c>
      <c r="AE86" s="30"/>
      <c r="AF86" s="66">
        <f t="shared" si="60"/>
        <v>67</v>
      </c>
      <c r="AG86" s="66">
        <f t="shared" si="61"/>
        <v>64</v>
      </c>
      <c r="AH86" s="66">
        <f t="shared" si="62"/>
        <v>0</v>
      </c>
    </row>
    <row r="87" s="13" customFormat="1" ht="130" customHeight="1" spans="1:34">
      <c r="A87" s="23">
        <v>71</v>
      </c>
      <c r="B87" s="23">
        <v>5</v>
      </c>
      <c r="C87" s="23" t="s">
        <v>222</v>
      </c>
      <c r="D87" s="23" t="s">
        <v>26</v>
      </c>
      <c r="E87" s="23" t="s">
        <v>223</v>
      </c>
      <c r="F87" s="23"/>
      <c r="G87" s="23" t="s">
        <v>210</v>
      </c>
      <c r="H87" s="23" t="s">
        <v>20</v>
      </c>
      <c r="I87" s="23" t="s">
        <v>28</v>
      </c>
      <c r="J87" s="30">
        <v>655.15</v>
      </c>
      <c r="K87" s="31">
        <v>537.54</v>
      </c>
      <c r="L87" s="31">
        <v>198.18</v>
      </c>
      <c r="M87" s="31">
        <v>208.39</v>
      </c>
      <c r="N87" s="31">
        <v>130.97</v>
      </c>
      <c r="O87" s="31">
        <v>117.61</v>
      </c>
      <c r="P87" s="31">
        <v>450</v>
      </c>
      <c r="Q87" s="31">
        <v>150</v>
      </c>
      <c r="R87" s="31">
        <v>150</v>
      </c>
      <c r="S87" s="31">
        <v>150</v>
      </c>
      <c r="T87" s="31">
        <f t="shared" ref="T87:T89" si="69">ROUND(O87*(1-AC87),0)</f>
        <v>51</v>
      </c>
      <c r="U87" s="73">
        <v>233.105</v>
      </c>
      <c r="V87" s="31">
        <v>111.305</v>
      </c>
      <c r="W87" s="31">
        <v>78.234</v>
      </c>
      <c r="X87" s="31">
        <v>43.566</v>
      </c>
      <c r="Y87" s="31">
        <f t="shared" si="64"/>
        <v>233.105</v>
      </c>
      <c r="Z87" s="31">
        <f t="shared" si="65"/>
        <v>111.305</v>
      </c>
      <c r="AA87" s="31">
        <f t="shared" si="66"/>
        <v>78.234</v>
      </c>
      <c r="AB87" s="31">
        <f t="shared" si="67"/>
        <v>43.566</v>
      </c>
      <c r="AC87" s="65">
        <f t="shared" si="55"/>
        <v>0.566348550805521</v>
      </c>
      <c r="AD87" s="67" t="s">
        <v>224</v>
      </c>
      <c r="AE87" s="30" t="s">
        <v>225</v>
      </c>
      <c r="AF87" s="66">
        <f t="shared" si="60"/>
        <v>111</v>
      </c>
      <c r="AG87" s="66">
        <f t="shared" si="61"/>
        <v>78</v>
      </c>
      <c r="AH87" s="66">
        <f t="shared" si="62"/>
        <v>44</v>
      </c>
    </row>
    <row r="88" s="13" customFormat="1" ht="125" customHeight="1" spans="1:34">
      <c r="A88" s="23">
        <v>72</v>
      </c>
      <c r="B88" s="23">
        <v>6</v>
      </c>
      <c r="C88" s="23" t="s">
        <v>226</v>
      </c>
      <c r="D88" s="23" t="s">
        <v>26</v>
      </c>
      <c r="E88" s="23" t="s">
        <v>223</v>
      </c>
      <c r="F88" s="23"/>
      <c r="G88" s="23" t="s">
        <v>210</v>
      </c>
      <c r="H88" s="23" t="s">
        <v>20</v>
      </c>
      <c r="I88" s="23" t="s">
        <v>28</v>
      </c>
      <c r="J88" s="30">
        <v>402</v>
      </c>
      <c r="K88" s="31">
        <v>322</v>
      </c>
      <c r="L88" s="31">
        <v>242</v>
      </c>
      <c r="M88" s="31">
        <v>80</v>
      </c>
      <c r="N88" s="31"/>
      <c r="O88" s="31">
        <v>80</v>
      </c>
      <c r="P88" s="31">
        <v>200</v>
      </c>
      <c r="Q88" s="31">
        <v>100</v>
      </c>
      <c r="R88" s="31">
        <v>100</v>
      </c>
      <c r="S88" s="31"/>
      <c r="T88" s="31">
        <f t="shared" si="69"/>
        <v>43</v>
      </c>
      <c r="U88" s="73">
        <v>174.72</v>
      </c>
      <c r="V88" s="31">
        <v>141.36</v>
      </c>
      <c r="W88" s="31">
        <v>33.36</v>
      </c>
      <c r="X88" s="31"/>
      <c r="Y88" s="31">
        <f t="shared" si="64"/>
        <v>174.72</v>
      </c>
      <c r="Z88" s="31">
        <f t="shared" si="65"/>
        <v>141.36</v>
      </c>
      <c r="AA88" s="31">
        <f t="shared" si="66"/>
        <v>33.36</v>
      </c>
      <c r="AB88" s="31">
        <f t="shared" si="67"/>
        <v>0</v>
      </c>
      <c r="AC88" s="65">
        <f t="shared" si="55"/>
        <v>0.457391304347826</v>
      </c>
      <c r="AD88" s="67" t="s">
        <v>227</v>
      </c>
      <c r="AE88" s="30"/>
      <c r="AF88" s="66">
        <f t="shared" si="60"/>
        <v>141</v>
      </c>
      <c r="AG88" s="66">
        <f t="shared" si="61"/>
        <v>33</v>
      </c>
      <c r="AH88" s="66">
        <f t="shared" si="62"/>
        <v>0</v>
      </c>
    </row>
    <row r="89" s="13" customFormat="1" ht="51.5" customHeight="1" spans="1:34">
      <c r="A89" s="23">
        <v>73</v>
      </c>
      <c r="B89" s="23">
        <v>7</v>
      </c>
      <c r="C89" s="23" t="s">
        <v>228</v>
      </c>
      <c r="D89" s="23" t="s">
        <v>38</v>
      </c>
      <c r="E89" s="23" t="s">
        <v>229</v>
      </c>
      <c r="F89" s="23" t="s">
        <v>179</v>
      </c>
      <c r="G89" s="23" t="s">
        <v>210</v>
      </c>
      <c r="H89" s="23" t="s">
        <v>20</v>
      </c>
      <c r="I89" s="23" t="s">
        <v>28</v>
      </c>
      <c r="J89" s="30">
        <v>68</v>
      </c>
      <c r="K89" s="31">
        <v>32</v>
      </c>
      <c r="L89" s="31">
        <v>8</v>
      </c>
      <c r="M89" s="31">
        <v>12</v>
      </c>
      <c r="N89" s="31">
        <v>12</v>
      </c>
      <c r="O89" s="31">
        <v>36</v>
      </c>
      <c r="P89" s="31">
        <v>32</v>
      </c>
      <c r="Q89" s="31">
        <v>8</v>
      </c>
      <c r="R89" s="31">
        <v>12</v>
      </c>
      <c r="S89" s="31">
        <v>12</v>
      </c>
      <c r="T89" s="31">
        <f t="shared" si="69"/>
        <v>24</v>
      </c>
      <c r="U89" s="73">
        <v>21</v>
      </c>
      <c r="V89" s="31">
        <v>7</v>
      </c>
      <c r="W89" s="31">
        <v>7</v>
      </c>
      <c r="X89" s="31">
        <v>7</v>
      </c>
      <c r="Y89" s="31">
        <f t="shared" si="64"/>
        <v>21</v>
      </c>
      <c r="Z89" s="31">
        <f t="shared" si="65"/>
        <v>7</v>
      </c>
      <c r="AA89" s="31">
        <f t="shared" si="66"/>
        <v>7</v>
      </c>
      <c r="AB89" s="31">
        <f t="shared" si="67"/>
        <v>7</v>
      </c>
      <c r="AC89" s="65">
        <f t="shared" si="55"/>
        <v>0.34375</v>
      </c>
      <c r="AD89" s="67" t="s">
        <v>230</v>
      </c>
      <c r="AE89" s="30"/>
      <c r="AF89" s="66">
        <f t="shared" si="60"/>
        <v>7</v>
      </c>
      <c r="AG89" s="66">
        <f t="shared" si="61"/>
        <v>7</v>
      </c>
      <c r="AH89" s="66">
        <f t="shared" si="62"/>
        <v>7</v>
      </c>
    </row>
    <row r="90" s="13" customFormat="1" ht="76" customHeight="1" spans="1:34">
      <c r="A90" s="23">
        <v>74</v>
      </c>
      <c r="B90" s="23">
        <v>8</v>
      </c>
      <c r="C90" s="23" t="s">
        <v>231</v>
      </c>
      <c r="D90" s="23" t="s">
        <v>26</v>
      </c>
      <c r="E90" s="23" t="s">
        <v>232</v>
      </c>
      <c r="F90" s="23"/>
      <c r="G90" s="23" t="s">
        <v>210</v>
      </c>
      <c r="H90" s="23" t="s">
        <v>20</v>
      </c>
      <c r="I90" s="23" t="s">
        <v>35</v>
      </c>
      <c r="J90" s="30">
        <v>99</v>
      </c>
      <c r="K90" s="31">
        <v>99</v>
      </c>
      <c r="L90" s="31">
        <v>62.9</v>
      </c>
      <c r="M90" s="31">
        <v>36.1</v>
      </c>
      <c r="N90" s="31"/>
      <c r="O90" s="31"/>
      <c r="P90" s="31">
        <v>99</v>
      </c>
      <c r="Q90" s="31">
        <v>62.9</v>
      </c>
      <c r="R90" s="31">
        <v>36.1</v>
      </c>
      <c r="S90" s="31"/>
      <c r="T90" s="31"/>
      <c r="U90" s="73">
        <v>73.86</v>
      </c>
      <c r="V90" s="31">
        <v>49.52</v>
      </c>
      <c r="W90" s="31">
        <v>24.34</v>
      </c>
      <c r="X90" s="31"/>
      <c r="Y90" s="31">
        <f t="shared" si="64"/>
        <v>73.86</v>
      </c>
      <c r="Z90" s="31">
        <f t="shared" si="65"/>
        <v>49.52</v>
      </c>
      <c r="AA90" s="31">
        <f t="shared" si="66"/>
        <v>24.34</v>
      </c>
      <c r="AB90" s="31">
        <f t="shared" si="67"/>
        <v>0</v>
      </c>
      <c r="AC90" s="65">
        <f t="shared" si="55"/>
        <v>0.253939393939394</v>
      </c>
      <c r="AD90" s="67" t="s">
        <v>233</v>
      </c>
      <c r="AE90" s="30"/>
      <c r="AF90" s="66">
        <f t="shared" si="60"/>
        <v>50</v>
      </c>
      <c r="AG90" s="66">
        <f t="shared" si="61"/>
        <v>24</v>
      </c>
      <c r="AH90" s="66">
        <f t="shared" si="62"/>
        <v>0</v>
      </c>
    </row>
    <row r="91" s="13" customFormat="1" ht="134" customHeight="1" spans="1:34">
      <c r="A91" s="23">
        <v>75</v>
      </c>
      <c r="B91" s="23">
        <v>9</v>
      </c>
      <c r="C91" s="23" t="s">
        <v>234</v>
      </c>
      <c r="D91" s="23" t="s">
        <v>38</v>
      </c>
      <c r="E91" s="23" t="s">
        <v>232</v>
      </c>
      <c r="F91" s="23"/>
      <c r="G91" s="23" t="s">
        <v>210</v>
      </c>
      <c r="H91" s="23" t="s">
        <v>20</v>
      </c>
      <c r="I91" s="23" t="s">
        <v>35</v>
      </c>
      <c r="J91" s="30">
        <v>659</v>
      </c>
      <c r="K91" s="31">
        <v>659</v>
      </c>
      <c r="L91" s="31">
        <v>276</v>
      </c>
      <c r="M91" s="31">
        <v>201</v>
      </c>
      <c r="N91" s="31">
        <v>182</v>
      </c>
      <c r="O91" s="31"/>
      <c r="P91" s="31">
        <v>659</v>
      </c>
      <c r="Q91" s="31">
        <v>276</v>
      </c>
      <c r="R91" s="31">
        <v>201</v>
      </c>
      <c r="S91" s="31">
        <v>182</v>
      </c>
      <c r="T91" s="31"/>
      <c r="U91" s="73">
        <v>397</v>
      </c>
      <c r="V91" s="31">
        <v>178.8</v>
      </c>
      <c r="W91" s="31">
        <v>134.1</v>
      </c>
      <c r="X91" s="31">
        <v>84.1</v>
      </c>
      <c r="Y91" s="31">
        <f t="shared" si="64"/>
        <v>397</v>
      </c>
      <c r="Z91" s="31">
        <f t="shared" si="65"/>
        <v>178.8</v>
      </c>
      <c r="AA91" s="31">
        <f t="shared" si="66"/>
        <v>134.1</v>
      </c>
      <c r="AB91" s="31">
        <f t="shared" si="67"/>
        <v>84.1</v>
      </c>
      <c r="AC91" s="65">
        <f t="shared" si="55"/>
        <v>0.397572078907436</v>
      </c>
      <c r="AD91" s="69" t="s">
        <v>235</v>
      </c>
      <c r="AE91" s="30"/>
      <c r="AF91" s="66">
        <f t="shared" si="60"/>
        <v>179</v>
      </c>
      <c r="AG91" s="66">
        <f t="shared" si="61"/>
        <v>134</v>
      </c>
      <c r="AH91" s="66">
        <f t="shared" si="62"/>
        <v>84</v>
      </c>
    </row>
    <row r="92" s="13" customFormat="1" ht="155" customHeight="1" spans="1:34">
      <c r="A92" s="23">
        <v>76</v>
      </c>
      <c r="B92" s="23">
        <v>10</v>
      </c>
      <c r="C92" s="23" t="s">
        <v>236</v>
      </c>
      <c r="D92" s="23" t="s">
        <v>38</v>
      </c>
      <c r="E92" s="23" t="s">
        <v>49</v>
      </c>
      <c r="F92" s="23"/>
      <c r="G92" s="23" t="s">
        <v>210</v>
      </c>
      <c r="H92" s="23" t="s">
        <v>20</v>
      </c>
      <c r="I92" s="23" t="s">
        <v>28</v>
      </c>
      <c r="J92" s="30">
        <v>600</v>
      </c>
      <c r="K92" s="31">
        <v>600</v>
      </c>
      <c r="L92" s="31">
        <v>200</v>
      </c>
      <c r="M92" s="31">
        <v>200</v>
      </c>
      <c r="N92" s="31">
        <v>200</v>
      </c>
      <c r="O92" s="31"/>
      <c r="P92" s="31">
        <v>200</v>
      </c>
      <c r="Q92" s="31">
        <v>100</v>
      </c>
      <c r="R92" s="31">
        <v>100</v>
      </c>
      <c r="S92" s="31"/>
      <c r="T92" s="31"/>
      <c r="U92" s="73">
        <v>165.35</v>
      </c>
      <c r="V92" s="31">
        <v>53.6</v>
      </c>
      <c r="W92" s="31">
        <v>56.65</v>
      </c>
      <c r="X92" s="31">
        <v>55.1</v>
      </c>
      <c r="Y92" s="31">
        <f t="shared" si="64"/>
        <v>165.35</v>
      </c>
      <c r="Z92" s="31">
        <f t="shared" si="65"/>
        <v>53.6</v>
      </c>
      <c r="AA92" s="31">
        <f t="shared" si="66"/>
        <v>56.65</v>
      </c>
      <c r="AB92" s="31">
        <f t="shared" si="67"/>
        <v>55.1</v>
      </c>
      <c r="AC92" s="65">
        <f t="shared" si="55"/>
        <v>0.724416666666667</v>
      </c>
      <c r="AD92" s="70" t="s">
        <v>237</v>
      </c>
      <c r="AE92" s="30"/>
      <c r="AF92" s="66">
        <f t="shared" si="60"/>
        <v>54</v>
      </c>
      <c r="AG92" s="66">
        <f t="shared" si="61"/>
        <v>57</v>
      </c>
      <c r="AH92" s="66">
        <f t="shared" si="62"/>
        <v>55</v>
      </c>
    </row>
    <row r="93" s="13" customFormat="1" ht="148" customHeight="1" spans="1:34">
      <c r="A93" s="23">
        <v>77</v>
      </c>
      <c r="B93" s="23">
        <v>11</v>
      </c>
      <c r="C93" s="23" t="s">
        <v>238</v>
      </c>
      <c r="D93" s="23" t="s">
        <v>38</v>
      </c>
      <c r="E93" s="23" t="s">
        <v>39</v>
      </c>
      <c r="F93" s="23"/>
      <c r="G93" s="23" t="s">
        <v>210</v>
      </c>
      <c r="H93" s="23" t="s">
        <v>20</v>
      </c>
      <c r="I93" s="23" t="s">
        <v>35</v>
      </c>
      <c r="J93" s="30">
        <v>490</v>
      </c>
      <c r="K93" s="31">
        <v>490</v>
      </c>
      <c r="L93" s="31">
        <v>270</v>
      </c>
      <c r="M93" s="31">
        <v>220</v>
      </c>
      <c r="N93" s="31"/>
      <c r="O93" s="31"/>
      <c r="P93" s="31">
        <v>300</v>
      </c>
      <c r="Q93" s="31">
        <v>150</v>
      </c>
      <c r="R93" s="31">
        <v>150</v>
      </c>
      <c r="S93" s="31"/>
      <c r="T93" s="31"/>
      <c r="U93" s="73">
        <v>281.475</v>
      </c>
      <c r="V93" s="31">
        <v>147.75</v>
      </c>
      <c r="W93" s="31">
        <v>133.725</v>
      </c>
      <c r="X93" s="31"/>
      <c r="Y93" s="31">
        <f t="shared" si="64"/>
        <v>281.475</v>
      </c>
      <c r="Z93" s="31">
        <f t="shared" si="65"/>
        <v>147.75</v>
      </c>
      <c r="AA93" s="31">
        <f t="shared" si="66"/>
        <v>133.725</v>
      </c>
      <c r="AB93" s="31">
        <f t="shared" si="67"/>
        <v>0</v>
      </c>
      <c r="AC93" s="65">
        <f t="shared" si="55"/>
        <v>0.425561224489796</v>
      </c>
      <c r="AD93" s="72" t="s">
        <v>239</v>
      </c>
      <c r="AE93" s="30"/>
      <c r="AF93" s="66">
        <f t="shared" si="60"/>
        <v>148</v>
      </c>
      <c r="AG93" s="66">
        <f t="shared" si="61"/>
        <v>134</v>
      </c>
      <c r="AH93" s="66">
        <f t="shared" si="62"/>
        <v>0</v>
      </c>
    </row>
    <row r="94" s="13" customFormat="1" ht="68" customHeight="1" spans="1:34">
      <c r="A94" s="23">
        <v>78</v>
      </c>
      <c r="B94" s="23">
        <v>12</v>
      </c>
      <c r="C94" s="23" t="s">
        <v>240</v>
      </c>
      <c r="D94" s="23" t="s">
        <v>38</v>
      </c>
      <c r="E94" s="23" t="s">
        <v>98</v>
      </c>
      <c r="F94" s="23"/>
      <c r="G94" s="23" t="s">
        <v>210</v>
      </c>
      <c r="H94" s="23" t="s">
        <v>20</v>
      </c>
      <c r="I94" s="23" t="s">
        <v>35</v>
      </c>
      <c r="J94" s="30">
        <v>150</v>
      </c>
      <c r="K94" s="31">
        <v>150</v>
      </c>
      <c r="L94" s="31">
        <v>84</v>
      </c>
      <c r="M94" s="31">
        <v>66</v>
      </c>
      <c r="N94" s="31"/>
      <c r="O94" s="31"/>
      <c r="P94" s="31">
        <v>150</v>
      </c>
      <c r="Q94" s="31">
        <v>84</v>
      </c>
      <c r="R94" s="31">
        <v>66</v>
      </c>
      <c r="S94" s="31"/>
      <c r="T94" s="31"/>
      <c r="U94" s="73">
        <v>108</v>
      </c>
      <c r="V94" s="31">
        <v>58.4</v>
      </c>
      <c r="W94" s="31">
        <v>49.6</v>
      </c>
      <c r="X94" s="31"/>
      <c r="Y94" s="31">
        <f t="shared" si="64"/>
        <v>108</v>
      </c>
      <c r="Z94" s="31">
        <f t="shared" si="65"/>
        <v>58.4</v>
      </c>
      <c r="AA94" s="31">
        <f t="shared" si="66"/>
        <v>49.6</v>
      </c>
      <c r="AB94" s="31">
        <f t="shared" si="67"/>
        <v>0</v>
      </c>
      <c r="AC94" s="65">
        <f t="shared" si="55"/>
        <v>0.28</v>
      </c>
      <c r="AD94" s="67" t="s">
        <v>241</v>
      </c>
      <c r="AE94" s="30"/>
      <c r="AF94" s="66">
        <f t="shared" si="60"/>
        <v>58</v>
      </c>
      <c r="AG94" s="66">
        <f t="shared" si="61"/>
        <v>50</v>
      </c>
      <c r="AH94" s="66">
        <f t="shared" si="62"/>
        <v>0</v>
      </c>
    </row>
    <row r="95" s="13" customFormat="1" ht="50" customHeight="1" spans="1:34">
      <c r="A95" s="24" t="s">
        <v>242</v>
      </c>
      <c r="B95" s="25"/>
      <c r="C95" s="25"/>
      <c r="D95" s="25"/>
      <c r="E95" s="25"/>
      <c r="F95" s="25"/>
      <c r="G95" s="25"/>
      <c r="H95" s="25"/>
      <c r="I95" s="32"/>
      <c r="J95" s="26">
        <f>SUM(J96:J101)</f>
        <v>3342.8</v>
      </c>
      <c r="K95" s="27">
        <f t="shared" ref="K95:AB95" si="70">SUM(K96:K101)</f>
        <v>3342.8</v>
      </c>
      <c r="L95" s="27">
        <f t="shared" si="70"/>
        <v>1471.8</v>
      </c>
      <c r="M95" s="27">
        <f t="shared" si="70"/>
        <v>1070</v>
      </c>
      <c r="N95" s="27">
        <f t="shared" si="70"/>
        <v>801</v>
      </c>
      <c r="O95" s="27">
        <f t="shared" si="70"/>
        <v>0</v>
      </c>
      <c r="P95" s="27">
        <f t="shared" si="70"/>
        <v>3342.8</v>
      </c>
      <c r="Q95" s="27">
        <f t="shared" si="70"/>
        <v>1471.8</v>
      </c>
      <c r="R95" s="27">
        <f t="shared" si="70"/>
        <v>1070</v>
      </c>
      <c r="S95" s="27">
        <f t="shared" si="70"/>
        <v>801</v>
      </c>
      <c r="T95" s="27"/>
      <c r="U95" s="40">
        <f t="shared" si="70"/>
        <v>2117.992</v>
      </c>
      <c r="V95" s="27">
        <f t="shared" si="70"/>
        <v>1128.813</v>
      </c>
      <c r="W95" s="27">
        <f t="shared" si="70"/>
        <v>611.805</v>
      </c>
      <c r="X95" s="27">
        <f t="shared" si="70"/>
        <v>377.37</v>
      </c>
      <c r="Y95" s="27">
        <f t="shared" si="70"/>
        <v>2117.992</v>
      </c>
      <c r="Z95" s="27">
        <f t="shared" si="70"/>
        <v>1128.813</v>
      </c>
      <c r="AA95" s="27">
        <f t="shared" si="70"/>
        <v>611.805</v>
      </c>
      <c r="AB95" s="27">
        <f t="shared" si="70"/>
        <v>377.37</v>
      </c>
      <c r="AC95" s="65">
        <f t="shared" si="55"/>
        <v>0.36640181883451</v>
      </c>
      <c r="AD95" s="26"/>
      <c r="AE95" s="26"/>
      <c r="AF95" s="66">
        <f t="shared" si="60"/>
        <v>1129</v>
      </c>
      <c r="AG95" s="66">
        <f t="shared" si="61"/>
        <v>612</v>
      </c>
      <c r="AH95" s="66">
        <f t="shared" si="62"/>
        <v>377</v>
      </c>
    </row>
    <row r="96" s="13" customFormat="1" ht="139" customHeight="1" spans="1:34">
      <c r="A96" s="23">
        <v>79</v>
      </c>
      <c r="B96" s="23">
        <v>1</v>
      </c>
      <c r="C96" s="23" t="s">
        <v>243</v>
      </c>
      <c r="D96" s="23" t="s">
        <v>38</v>
      </c>
      <c r="E96" s="23" t="s">
        <v>244</v>
      </c>
      <c r="F96" s="23"/>
      <c r="G96" s="23" t="s">
        <v>242</v>
      </c>
      <c r="H96" s="23" t="s">
        <v>20</v>
      </c>
      <c r="I96" s="23" t="s">
        <v>44</v>
      </c>
      <c r="J96" s="30">
        <v>151.8</v>
      </c>
      <c r="K96" s="31">
        <v>151.8</v>
      </c>
      <c r="L96" s="31">
        <v>151.8</v>
      </c>
      <c r="M96" s="31"/>
      <c r="N96" s="31"/>
      <c r="O96" s="31"/>
      <c r="P96" s="31">
        <v>151.8</v>
      </c>
      <c r="Q96" s="31">
        <v>151.8</v>
      </c>
      <c r="R96" s="31"/>
      <c r="S96" s="31"/>
      <c r="T96" s="31"/>
      <c r="U96" s="45">
        <v>104.2</v>
      </c>
      <c r="V96" s="46">
        <v>104.2</v>
      </c>
      <c r="W96" s="46"/>
      <c r="X96" s="46"/>
      <c r="Y96" s="31">
        <f t="shared" ref="Y96:Y101" si="71">U96</f>
        <v>104.2</v>
      </c>
      <c r="Z96" s="31">
        <f t="shared" ref="Z96:Z101" si="72">V96</f>
        <v>104.2</v>
      </c>
      <c r="AA96" s="31">
        <f t="shared" ref="AA96:AA101" si="73">W96</f>
        <v>0</v>
      </c>
      <c r="AB96" s="31">
        <f t="shared" ref="AB96:AB101" si="74">X96</f>
        <v>0</v>
      </c>
      <c r="AC96" s="65">
        <f t="shared" si="55"/>
        <v>0.313570487483531</v>
      </c>
      <c r="AD96" s="67" t="s">
        <v>245</v>
      </c>
      <c r="AE96" s="30"/>
      <c r="AF96" s="66">
        <f t="shared" si="60"/>
        <v>104</v>
      </c>
      <c r="AG96" s="66">
        <f t="shared" si="61"/>
        <v>0</v>
      </c>
      <c r="AH96" s="66">
        <f t="shared" si="62"/>
        <v>0</v>
      </c>
    </row>
    <row r="97" s="13" customFormat="1" ht="113" customHeight="1" spans="1:34">
      <c r="A97" s="23">
        <v>80</v>
      </c>
      <c r="B97" s="23">
        <v>2</v>
      </c>
      <c r="C97" s="23" t="s">
        <v>246</v>
      </c>
      <c r="D97" s="23" t="s">
        <v>38</v>
      </c>
      <c r="E97" s="23" t="s">
        <v>79</v>
      </c>
      <c r="F97" s="23"/>
      <c r="G97" s="23" t="s">
        <v>242</v>
      </c>
      <c r="H97" s="23" t="s">
        <v>20</v>
      </c>
      <c r="I97" s="23" t="s">
        <v>35</v>
      </c>
      <c r="J97" s="30">
        <v>475</v>
      </c>
      <c r="K97" s="31">
        <v>475</v>
      </c>
      <c r="L97" s="31">
        <v>260</v>
      </c>
      <c r="M97" s="31">
        <v>215</v>
      </c>
      <c r="N97" s="31"/>
      <c r="O97" s="31"/>
      <c r="P97" s="31">
        <v>475</v>
      </c>
      <c r="Q97" s="31">
        <v>260</v>
      </c>
      <c r="R97" s="31">
        <v>215</v>
      </c>
      <c r="S97" s="31"/>
      <c r="T97" s="31"/>
      <c r="U97" s="74">
        <v>346.225</v>
      </c>
      <c r="V97" s="75">
        <v>203.75</v>
      </c>
      <c r="W97" s="75">
        <v>142.475</v>
      </c>
      <c r="X97" s="60"/>
      <c r="Y97" s="31">
        <f t="shared" si="71"/>
        <v>346.225</v>
      </c>
      <c r="Z97" s="31">
        <f t="shared" si="72"/>
        <v>203.75</v>
      </c>
      <c r="AA97" s="31">
        <f t="shared" si="73"/>
        <v>142.475</v>
      </c>
      <c r="AB97" s="31">
        <f t="shared" si="74"/>
        <v>0</v>
      </c>
      <c r="AC97" s="65">
        <f t="shared" si="55"/>
        <v>0.271105263157895</v>
      </c>
      <c r="AD97" s="67" t="s">
        <v>247</v>
      </c>
      <c r="AE97" s="30"/>
      <c r="AF97" s="66">
        <f t="shared" si="60"/>
        <v>204</v>
      </c>
      <c r="AG97" s="66">
        <f t="shared" si="61"/>
        <v>142</v>
      </c>
      <c r="AH97" s="66">
        <f t="shared" si="62"/>
        <v>0</v>
      </c>
    </row>
    <row r="98" s="13" customFormat="1" ht="224" customHeight="1" spans="1:34">
      <c r="A98" s="23">
        <v>81</v>
      </c>
      <c r="B98" s="23">
        <v>3</v>
      </c>
      <c r="C98" s="23" t="s">
        <v>248</v>
      </c>
      <c r="D98" s="23" t="s">
        <v>38</v>
      </c>
      <c r="E98" s="23" t="s">
        <v>43</v>
      </c>
      <c r="F98" s="23"/>
      <c r="G98" s="23" t="s">
        <v>242</v>
      </c>
      <c r="H98" s="23" t="s">
        <v>20</v>
      </c>
      <c r="I98" s="23" t="s">
        <v>28</v>
      </c>
      <c r="J98" s="30">
        <v>926</v>
      </c>
      <c r="K98" s="31">
        <v>926</v>
      </c>
      <c r="L98" s="31">
        <v>330</v>
      </c>
      <c r="M98" s="31">
        <v>315</v>
      </c>
      <c r="N98" s="31">
        <v>281</v>
      </c>
      <c r="O98" s="31"/>
      <c r="P98" s="31">
        <v>926</v>
      </c>
      <c r="Q98" s="31">
        <v>330</v>
      </c>
      <c r="R98" s="31">
        <v>315</v>
      </c>
      <c r="S98" s="31">
        <v>281</v>
      </c>
      <c r="T98" s="31"/>
      <c r="U98" s="45">
        <v>586.72</v>
      </c>
      <c r="V98" s="46">
        <v>276.14</v>
      </c>
      <c r="W98" s="46">
        <v>170.94</v>
      </c>
      <c r="X98" s="46">
        <v>139.64</v>
      </c>
      <c r="Y98" s="31">
        <f t="shared" si="71"/>
        <v>586.72</v>
      </c>
      <c r="Z98" s="31">
        <f t="shared" si="72"/>
        <v>276.14</v>
      </c>
      <c r="AA98" s="31">
        <f t="shared" si="73"/>
        <v>170.94</v>
      </c>
      <c r="AB98" s="31">
        <f t="shared" si="74"/>
        <v>139.64</v>
      </c>
      <c r="AC98" s="65">
        <f t="shared" si="55"/>
        <v>0.366393088552916</v>
      </c>
      <c r="AD98" s="67" t="s">
        <v>249</v>
      </c>
      <c r="AE98" s="30"/>
      <c r="AF98" s="66">
        <f t="shared" si="60"/>
        <v>276</v>
      </c>
      <c r="AG98" s="66">
        <f t="shared" si="61"/>
        <v>171</v>
      </c>
      <c r="AH98" s="66">
        <f t="shared" si="62"/>
        <v>140</v>
      </c>
    </row>
    <row r="99" s="13" customFormat="1" ht="222" customHeight="1" spans="1:34">
      <c r="A99" s="23">
        <v>82</v>
      </c>
      <c r="B99" s="23">
        <v>4</v>
      </c>
      <c r="C99" s="23" t="s">
        <v>250</v>
      </c>
      <c r="D99" s="23" t="s">
        <v>38</v>
      </c>
      <c r="E99" s="23" t="s">
        <v>49</v>
      </c>
      <c r="F99" s="23"/>
      <c r="G99" s="23" t="s">
        <v>242</v>
      </c>
      <c r="H99" s="23" t="s">
        <v>20</v>
      </c>
      <c r="I99" s="23" t="s">
        <v>28</v>
      </c>
      <c r="J99" s="30">
        <v>660</v>
      </c>
      <c r="K99" s="31">
        <v>660</v>
      </c>
      <c r="L99" s="31">
        <v>300</v>
      </c>
      <c r="M99" s="31">
        <v>160</v>
      </c>
      <c r="N99" s="31">
        <v>200</v>
      </c>
      <c r="O99" s="31"/>
      <c r="P99" s="31">
        <v>660</v>
      </c>
      <c r="Q99" s="31">
        <v>300</v>
      </c>
      <c r="R99" s="31">
        <v>160</v>
      </c>
      <c r="S99" s="31">
        <v>200</v>
      </c>
      <c r="T99" s="31"/>
      <c r="U99" s="45">
        <v>482.425</v>
      </c>
      <c r="V99" s="46">
        <v>226.975</v>
      </c>
      <c r="W99" s="46">
        <v>119.85</v>
      </c>
      <c r="X99" s="46">
        <v>135.6</v>
      </c>
      <c r="Y99" s="31">
        <f t="shared" si="71"/>
        <v>482.425</v>
      </c>
      <c r="Z99" s="31">
        <f t="shared" si="72"/>
        <v>226.975</v>
      </c>
      <c r="AA99" s="31">
        <f t="shared" si="73"/>
        <v>119.85</v>
      </c>
      <c r="AB99" s="31">
        <f t="shared" si="74"/>
        <v>135.6</v>
      </c>
      <c r="AC99" s="65">
        <f t="shared" si="55"/>
        <v>0.26905303030303</v>
      </c>
      <c r="AD99" s="67" t="s">
        <v>251</v>
      </c>
      <c r="AE99" s="30"/>
      <c r="AF99" s="66">
        <f t="shared" si="60"/>
        <v>227</v>
      </c>
      <c r="AG99" s="66">
        <f t="shared" si="61"/>
        <v>120</v>
      </c>
      <c r="AH99" s="66">
        <f t="shared" si="62"/>
        <v>136</v>
      </c>
    </row>
    <row r="100" s="13" customFormat="1" ht="106" customHeight="1" spans="1:34">
      <c r="A100" s="23">
        <v>83</v>
      </c>
      <c r="B100" s="23">
        <v>5</v>
      </c>
      <c r="C100" s="23" t="s">
        <v>252</v>
      </c>
      <c r="D100" s="23" t="s">
        <v>38</v>
      </c>
      <c r="E100" s="23" t="s">
        <v>98</v>
      </c>
      <c r="F100" s="23"/>
      <c r="G100" s="23" t="s">
        <v>242</v>
      </c>
      <c r="H100" s="23" t="s">
        <v>20</v>
      </c>
      <c r="I100" s="23" t="s">
        <v>35</v>
      </c>
      <c r="J100" s="30">
        <v>150</v>
      </c>
      <c r="K100" s="31">
        <v>150</v>
      </c>
      <c r="L100" s="31">
        <v>90</v>
      </c>
      <c r="M100" s="31">
        <v>60</v>
      </c>
      <c r="N100" s="31"/>
      <c r="O100" s="31"/>
      <c r="P100" s="31">
        <v>150</v>
      </c>
      <c r="Q100" s="31">
        <v>90</v>
      </c>
      <c r="R100" s="31">
        <v>60</v>
      </c>
      <c r="S100" s="31"/>
      <c r="T100" s="31"/>
      <c r="U100" s="74">
        <v>104.542</v>
      </c>
      <c r="V100" s="75">
        <v>65.182</v>
      </c>
      <c r="W100" s="75">
        <v>39.36</v>
      </c>
      <c r="X100" s="46"/>
      <c r="Y100" s="31">
        <f t="shared" si="71"/>
        <v>104.542</v>
      </c>
      <c r="Z100" s="31">
        <f t="shared" si="72"/>
        <v>65.182</v>
      </c>
      <c r="AA100" s="31">
        <f t="shared" si="73"/>
        <v>39.36</v>
      </c>
      <c r="AB100" s="31">
        <f t="shared" si="74"/>
        <v>0</v>
      </c>
      <c r="AC100" s="65">
        <f t="shared" si="55"/>
        <v>0.303053333333333</v>
      </c>
      <c r="AD100" s="67" t="s">
        <v>253</v>
      </c>
      <c r="AE100" s="30"/>
      <c r="AF100" s="66">
        <f t="shared" si="60"/>
        <v>65</v>
      </c>
      <c r="AG100" s="66">
        <f t="shared" si="61"/>
        <v>39</v>
      </c>
      <c r="AH100" s="66">
        <f t="shared" si="62"/>
        <v>0</v>
      </c>
    </row>
    <row r="101" s="13" customFormat="1" ht="204" customHeight="1" spans="1:34">
      <c r="A101" s="23">
        <v>84</v>
      </c>
      <c r="B101" s="23">
        <v>6</v>
      </c>
      <c r="C101" s="23" t="s">
        <v>254</v>
      </c>
      <c r="D101" s="23" t="s">
        <v>38</v>
      </c>
      <c r="E101" s="23" t="s">
        <v>98</v>
      </c>
      <c r="F101" s="23"/>
      <c r="G101" s="23" t="s">
        <v>242</v>
      </c>
      <c r="H101" s="23" t="s">
        <v>20</v>
      </c>
      <c r="I101" s="23" t="s">
        <v>28</v>
      </c>
      <c r="J101" s="30">
        <v>980</v>
      </c>
      <c r="K101" s="31">
        <v>980</v>
      </c>
      <c r="L101" s="31">
        <v>340</v>
      </c>
      <c r="M101" s="31">
        <v>320</v>
      </c>
      <c r="N101" s="31">
        <v>320</v>
      </c>
      <c r="O101" s="31"/>
      <c r="P101" s="31">
        <v>980</v>
      </c>
      <c r="Q101" s="31">
        <v>340</v>
      </c>
      <c r="R101" s="31">
        <v>320</v>
      </c>
      <c r="S101" s="31">
        <v>320</v>
      </c>
      <c r="T101" s="31"/>
      <c r="U101" s="45">
        <v>493.88</v>
      </c>
      <c r="V101" s="46">
        <v>252.566</v>
      </c>
      <c r="W101" s="46">
        <v>139.18</v>
      </c>
      <c r="X101" s="46">
        <v>102.13</v>
      </c>
      <c r="Y101" s="31">
        <f t="shared" si="71"/>
        <v>493.88</v>
      </c>
      <c r="Z101" s="31">
        <f t="shared" si="72"/>
        <v>252.566</v>
      </c>
      <c r="AA101" s="31">
        <f t="shared" si="73"/>
        <v>139.18</v>
      </c>
      <c r="AB101" s="31">
        <f t="shared" si="74"/>
        <v>102.13</v>
      </c>
      <c r="AC101" s="65">
        <f t="shared" ref="AC101:AC132" si="75">-(Y101-K101)/K101</f>
        <v>0.496040816326531</v>
      </c>
      <c r="AD101" s="67" t="s">
        <v>255</v>
      </c>
      <c r="AE101" s="30"/>
      <c r="AF101" s="66">
        <f t="shared" si="60"/>
        <v>253</v>
      </c>
      <c r="AG101" s="66">
        <f t="shared" si="61"/>
        <v>139</v>
      </c>
      <c r="AH101" s="66">
        <f t="shared" si="62"/>
        <v>102</v>
      </c>
    </row>
    <row r="102" s="13" customFormat="1" ht="50" customHeight="1" spans="1:34">
      <c r="A102" s="24" t="s">
        <v>256</v>
      </c>
      <c r="B102" s="25"/>
      <c r="C102" s="25"/>
      <c r="D102" s="25"/>
      <c r="E102" s="25"/>
      <c r="F102" s="25"/>
      <c r="G102" s="25"/>
      <c r="H102" s="25"/>
      <c r="I102" s="32"/>
      <c r="J102" s="26">
        <f>SUM(J103:J110)</f>
        <v>2737</v>
      </c>
      <c r="K102" s="27">
        <f t="shared" ref="K102:AB102" si="76">SUM(K103:K110)</f>
        <v>2683</v>
      </c>
      <c r="L102" s="27">
        <f t="shared" si="76"/>
        <v>1050.52</v>
      </c>
      <c r="M102" s="27">
        <f t="shared" si="76"/>
        <v>1055.96</v>
      </c>
      <c r="N102" s="27">
        <f t="shared" si="76"/>
        <v>576.52</v>
      </c>
      <c r="O102" s="27">
        <f t="shared" si="76"/>
        <v>54</v>
      </c>
      <c r="P102" s="27">
        <f t="shared" si="76"/>
        <v>2683</v>
      </c>
      <c r="Q102" s="27">
        <f t="shared" si="76"/>
        <v>1050.52</v>
      </c>
      <c r="R102" s="27">
        <f t="shared" si="76"/>
        <v>1055.96</v>
      </c>
      <c r="S102" s="27">
        <f t="shared" si="76"/>
        <v>576.52</v>
      </c>
      <c r="T102" s="27">
        <f t="shared" si="76"/>
        <v>33</v>
      </c>
      <c r="U102" s="40">
        <f t="shared" si="76"/>
        <v>1759.0815</v>
      </c>
      <c r="V102" s="27">
        <f t="shared" si="76"/>
        <v>702.539</v>
      </c>
      <c r="W102" s="27">
        <f t="shared" si="76"/>
        <v>672.7625</v>
      </c>
      <c r="X102" s="27">
        <f t="shared" si="76"/>
        <v>383.78</v>
      </c>
      <c r="Y102" s="27">
        <f t="shared" si="76"/>
        <v>1759.0815</v>
      </c>
      <c r="Z102" s="27">
        <f t="shared" si="76"/>
        <v>702.539</v>
      </c>
      <c r="AA102" s="27">
        <f t="shared" si="76"/>
        <v>672.7625</v>
      </c>
      <c r="AB102" s="27">
        <f t="shared" si="76"/>
        <v>383.78</v>
      </c>
      <c r="AC102" s="65">
        <f t="shared" si="75"/>
        <v>0.344360231084607</v>
      </c>
      <c r="AD102" s="26"/>
      <c r="AE102" s="26"/>
      <c r="AF102" s="66">
        <f t="shared" si="60"/>
        <v>703</v>
      </c>
      <c r="AG102" s="66">
        <f t="shared" si="61"/>
        <v>673</v>
      </c>
      <c r="AH102" s="66">
        <f t="shared" si="62"/>
        <v>384</v>
      </c>
    </row>
    <row r="103" s="13" customFormat="1" ht="110" customHeight="1" spans="1:34">
      <c r="A103" s="23">
        <v>85</v>
      </c>
      <c r="B103" s="23">
        <v>1</v>
      </c>
      <c r="C103" s="23" t="s">
        <v>257</v>
      </c>
      <c r="D103" s="23" t="s">
        <v>38</v>
      </c>
      <c r="E103" s="23" t="s">
        <v>39</v>
      </c>
      <c r="F103" s="23"/>
      <c r="G103" s="23" t="s">
        <v>256</v>
      </c>
      <c r="H103" s="23" t="s">
        <v>20</v>
      </c>
      <c r="I103" s="23" t="s">
        <v>35</v>
      </c>
      <c r="J103" s="30">
        <v>400</v>
      </c>
      <c r="K103" s="31">
        <v>400</v>
      </c>
      <c r="L103" s="31">
        <v>220</v>
      </c>
      <c r="M103" s="31">
        <v>180</v>
      </c>
      <c r="N103" s="31"/>
      <c r="O103" s="31"/>
      <c r="P103" s="31">
        <v>400</v>
      </c>
      <c r="Q103" s="31">
        <v>220</v>
      </c>
      <c r="R103" s="31">
        <v>180</v>
      </c>
      <c r="S103" s="31"/>
      <c r="T103" s="31"/>
      <c r="U103" s="45">
        <v>241</v>
      </c>
      <c r="V103" s="46">
        <v>137.4</v>
      </c>
      <c r="W103" s="46">
        <v>103.6</v>
      </c>
      <c r="X103" s="46"/>
      <c r="Y103" s="31">
        <f t="shared" ref="Y103:Y110" si="77">U103</f>
        <v>241</v>
      </c>
      <c r="Z103" s="31">
        <f t="shared" ref="Z103:Z110" si="78">V103</f>
        <v>137.4</v>
      </c>
      <c r="AA103" s="31">
        <f t="shared" ref="AA103:AA110" si="79">W103</f>
        <v>103.6</v>
      </c>
      <c r="AB103" s="31">
        <f t="shared" ref="AB103:AB110" si="80">X103</f>
        <v>0</v>
      </c>
      <c r="AC103" s="65">
        <f t="shared" si="75"/>
        <v>0.3975</v>
      </c>
      <c r="AD103" s="67" t="s">
        <v>258</v>
      </c>
      <c r="AE103" s="30"/>
      <c r="AF103" s="66">
        <f t="shared" si="60"/>
        <v>137</v>
      </c>
      <c r="AG103" s="66">
        <f t="shared" si="61"/>
        <v>104</v>
      </c>
      <c r="AH103" s="66">
        <f t="shared" si="62"/>
        <v>0</v>
      </c>
    </row>
    <row r="104" s="13" customFormat="1" ht="125" customHeight="1" spans="1:34">
      <c r="A104" s="23">
        <v>86</v>
      </c>
      <c r="B104" s="23">
        <v>2</v>
      </c>
      <c r="C104" s="23" t="s">
        <v>259</v>
      </c>
      <c r="D104" s="23" t="s">
        <v>38</v>
      </c>
      <c r="E104" s="23" t="s">
        <v>39</v>
      </c>
      <c r="F104" s="23"/>
      <c r="G104" s="23" t="s">
        <v>256</v>
      </c>
      <c r="H104" s="23" t="s">
        <v>20</v>
      </c>
      <c r="I104" s="23" t="s">
        <v>28</v>
      </c>
      <c r="J104" s="30">
        <v>380</v>
      </c>
      <c r="K104" s="31">
        <v>380</v>
      </c>
      <c r="L104" s="31">
        <v>148.52</v>
      </c>
      <c r="M104" s="31">
        <v>116.96</v>
      </c>
      <c r="N104" s="31">
        <v>114.52</v>
      </c>
      <c r="O104" s="31"/>
      <c r="P104" s="31">
        <v>380</v>
      </c>
      <c r="Q104" s="31">
        <v>148.52</v>
      </c>
      <c r="R104" s="31">
        <v>116.96</v>
      </c>
      <c r="S104" s="31">
        <v>114.52</v>
      </c>
      <c r="T104" s="31"/>
      <c r="U104" s="55">
        <v>270.5675</v>
      </c>
      <c r="V104" s="46">
        <v>95</v>
      </c>
      <c r="W104" s="46">
        <v>88.3725</v>
      </c>
      <c r="X104" s="46">
        <v>87.195</v>
      </c>
      <c r="Y104" s="31">
        <f t="shared" si="77"/>
        <v>270.5675</v>
      </c>
      <c r="Z104" s="31">
        <f t="shared" si="78"/>
        <v>95</v>
      </c>
      <c r="AA104" s="31">
        <f t="shared" si="79"/>
        <v>88.3725</v>
      </c>
      <c r="AB104" s="31">
        <f t="shared" si="80"/>
        <v>87.195</v>
      </c>
      <c r="AC104" s="65">
        <f t="shared" si="75"/>
        <v>0.287980263157895</v>
      </c>
      <c r="AD104" s="67" t="s">
        <v>260</v>
      </c>
      <c r="AE104" s="30"/>
      <c r="AF104" s="66">
        <f t="shared" si="60"/>
        <v>95</v>
      </c>
      <c r="AG104" s="66">
        <f t="shared" si="61"/>
        <v>88</v>
      </c>
      <c r="AH104" s="66">
        <f t="shared" si="62"/>
        <v>87</v>
      </c>
    </row>
    <row r="105" s="13" customFormat="1" ht="88" customHeight="1" spans="1:34">
      <c r="A105" s="23">
        <v>87</v>
      </c>
      <c r="B105" s="23">
        <v>3</v>
      </c>
      <c r="C105" s="23" t="s">
        <v>261</v>
      </c>
      <c r="D105" s="23" t="s">
        <v>26</v>
      </c>
      <c r="E105" s="23" t="s">
        <v>79</v>
      </c>
      <c r="F105" s="23"/>
      <c r="G105" s="23" t="s">
        <v>256</v>
      </c>
      <c r="H105" s="23" t="s">
        <v>20</v>
      </c>
      <c r="I105" s="23" t="s">
        <v>35</v>
      </c>
      <c r="J105" s="30">
        <v>96</v>
      </c>
      <c r="K105" s="31">
        <v>96</v>
      </c>
      <c r="L105" s="31">
        <v>44</v>
      </c>
      <c r="M105" s="31">
        <v>52</v>
      </c>
      <c r="N105" s="31"/>
      <c r="O105" s="31"/>
      <c r="P105" s="31">
        <v>96</v>
      </c>
      <c r="Q105" s="31">
        <v>44</v>
      </c>
      <c r="R105" s="31">
        <v>52</v>
      </c>
      <c r="S105" s="31"/>
      <c r="T105" s="31"/>
      <c r="U105" s="45">
        <v>64.92</v>
      </c>
      <c r="V105" s="46">
        <v>31.76</v>
      </c>
      <c r="W105" s="46">
        <v>33.16</v>
      </c>
      <c r="X105" s="46"/>
      <c r="Y105" s="31">
        <f t="shared" si="77"/>
        <v>64.92</v>
      </c>
      <c r="Z105" s="31">
        <f t="shared" si="78"/>
        <v>31.76</v>
      </c>
      <c r="AA105" s="31">
        <f t="shared" si="79"/>
        <v>33.16</v>
      </c>
      <c r="AB105" s="31">
        <f t="shared" si="80"/>
        <v>0</v>
      </c>
      <c r="AC105" s="65">
        <f t="shared" si="75"/>
        <v>0.32375</v>
      </c>
      <c r="AD105" s="67" t="s">
        <v>262</v>
      </c>
      <c r="AE105" s="30"/>
      <c r="AF105" s="66">
        <f t="shared" si="60"/>
        <v>32</v>
      </c>
      <c r="AG105" s="66">
        <f t="shared" si="61"/>
        <v>33</v>
      </c>
      <c r="AH105" s="66">
        <f t="shared" si="62"/>
        <v>0</v>
      </c>
    </row>
    <row r="106" s="13" customFormat="1" ht="82" customHeight="1" spans="1:34">
      <c r="A106" s="23">
        <v>88</v>
      </c>
      <c r="B106" s="23">
        <v>4</v>
      </c>
      <c r="C106" s="23" t="s">
        <v>263</v>
      </c>
      <c r="D106" s="23" t="s">
        <v>26</v>
      </c>
      <c r="E106" s="23" t="s">
        <v>117</v>
      </c>
      <c r="F106" s="23"/>
      <c r="G106" s="23" t="s">
        <v>256</v>
      </c>
      <c r="H106" s="23" t="s">
        <v>20</v>
      </c>
      <c r="I106" s="23" t="s">
        <v>28</v>
      </c>
      <c r="J106" s="30">
        <v>210</v>
      </c>
      <c r="K106" s="31">
        <v>210</v>
      </c>
      <c r="L106" s="31">
        <v>70</v>
      </c>
      <c r="M106" s="31">
        <v>70</v>
      </c>
      <c r="N106" s="31">
        <v>70</v>
      </c>
      <c r="O106" s="31"/>
      <c r="P106" s="31">
        <v>210</v>
      </c>
      <c r="Q106" s="31">
        <v>70</v>
      </c>
      <c r="R106" s="31">
        <v>70</v>
      </c>
      <c r="S106" s="31">
        <v>70</v>
      </c>
      <c r="T106" s="31"/>
      <c r="U106" s="45">
        <v>152.025</v>
      </c>
      <c r="V106" s="46">
        <v>50.675</v>
      </c>
      <c r="W106" s="46">
        <v>50.675</v>
      </c>
      <c r="X106" s="46">
        <v>50.675</v>
      </c>
      <c r="Y106" s="31">
        <f t="shared" si="77"/>
        <v>152.025</v>
      </c>
      <c r="Z106" s="31">
        <f t="shared" si="78"/>
        <v>50.675</v>
      </c>
      <c r="AA106" s="31">
        <f t="shared" si="79"/>
        <v>50.675</v>
      </c>
      <c r="AB106" s="31">
        <f t="shared" si="80"/>
        <v>50.675</v>
      </c>
      <c r="AC106" s="65">
        <f t="shared" si="75"/>
        <v>0.276071428571429</v>
      </c>
      <c r="AD106" s="67" t="s">
        <v>264</v>
      </c>
      <c r="AE106" s="30"/>
      <c r="AF106" s="66">
        <f t="shared" si="60"/>
        <v>51</v>
      </c>
      <c r="AG106" s="66">
        <f t="shared" si="61"/>
        <v>51</v>
      </c>
      <c r="AH106" s="66">
        <f t="shared" si="62"/>
        <v>51</v>
      </c>
    </row>
    <row r="107" s="13" customFormat="1" ht="66" customHeight="1" spans="1:34">
      <c r="A107" s="23">
        <v>89</v>
      </c>
      <c r="B107" s="23">
        <v>5</v>
      </c>
      <c r="C107" s="23" t="s">
        <v>265</v>
      </c>
      <c r="D107" s="23" t="s">
        <v>26</v>
      </c>
      <c r="E107" s="23" t="s">
        <v>79</v>
      </c>
      <c r="F107" s="23"/>
      <c r="G107" s="23" t="s">
        <v>256</v>
      </c>
      <c r="H107" s="23" t="s">
        <v>20</v>
      </c>
      <c r="I107" s="23" t="s">
        <v>28</v>
      </c>
      <c r="J107" s="30">
        <v>66</v>
      </c>
      <c r="K107" s="31">
        <v>66</v>
      </c>
      <c r="L107" s="31">
        <v>22</v>
      </c>
      <c r="M107" s="31">
        <v>22</v>
      </c>
      <c r="N107" s="31">
        <v>22</v>
      </c>
      <c r="O107" s="31"/>
      <c r="P107" s="31">
        <v>66</v>
      </c>
      <c r="Q107" s="31">
        <v>22</v>
      </c>
      <c r="R107" s="31">
        <v>22</v>
      </c>
      <c r="S107" s="31">
        <v>22</v>
      </c>
      <c r="T107" s="31"/>
      <c r="U107" s="45">
        <v>45.9</v>
      </c>
      <c r="V107" s="46">
        <v>15.3</v>
      </c>
      <c r="W107" s="46">
        <v>15.3</v>
      </c>
      <c r="X107" s="46">
        <v>15.3</v>
      </c>
      <c r="Y107" s="31">
        <f t="shared" si="77"/>
        <v>45.9</v>
      </c>
      <c r="Z107" s="31">
        <f t="shared" si="78"/>
        <v>15.3</v>
      </c>
      <c r="AA107" s="31">
        <f t="shared" si="79"/>
        <v>15.3</v>
      </c>
      <c r="AB107" s="31">
        <f t="shared" si="80"/>
        <v>15.3</v>
      </c>
      <c r="AC107" s="65">
        <f t="shared" si="75"/>
        <v>0.304545454545455</v>
      </c>
      <c r="AD107" s="67" t="s">
        <v>266</v>
      </c>
      <c r="AE107" s="30"/>
      <c r="AF107" s="66">
        <f t="shared" si="60"/>
        <v>15</v>
      </c>
      <c r="AG107" s="66">
        <f t="shared" si="61"/>
        <v>15</v>
      </c>
      <c r="AH107" s="66">
        <f t="shared" si="62"/>
        <v>15</v>
      </c>
    </row>
    <row r="108" s="13" customFormat="1" ht="129" customHeight="1" spans="1:34">
      <c r="A108" s="23">
        <v>90</v>
      </c>
      <c r="B108" s="23">
        <v>6</v>
      </c>
      <c r="C108" s="23" t="s">
        <v>267</v>
      </c>
      <c r="D108" s="23" t="s">
        <v>38</v>
      </c>
      <c r="E108" s="23" t="s">
        <v>49</v>
      </c>
      <c r="F108" s="23"/>
      <c r="G108" s="23" t="s">
        <v>256</v>
      </c>
      <c r="H108" s="23" t="s">
        <v>20</v>
      </c>
      <c r="I108" s="23" t="s">
        <v>35</v>
      </c>
      <c r="J108" s="30">
        <v>445</v>
      </c>
      <c r="K108" s="31">
        <v>445</v>
      </c>
      <c r="L108" s="31">
        <v>225</v>
      </c>
      <c r="M108" s="31">
        <v>220</v>
      </c>
      <c r="N108" s="31"/>
      <c r="O108" s="31"/>
      <c r="P108" s="31">
        <v>445</v>
      </c>
      <c r="Q108" s="31">
        <v>225</v>
      </c>
      <c r="R108" s="31">
        <v>220</v>
      </c>
      <c r="S108" s="31"/>
      <c r="T108" s="31"/>
      <c r="U108" s="45">
        <v>299.875</v>
      </c>
      <c r="V108" s="46">
        <v>150</v>
      </c>
      <c r="W108" s="46">
        <v>149.875</v>
      </c>
      <c r="X108" s="46"/>
      <c r="Y108" s="31">
        <f t="shared" si="77"/>
        <v>299.875</v>
      </c>
      <c r="Z108" s="31">
        <f t="shared" si="78"/>
        <v>150</v>
      </c>
      <c r="AA108" s="31">
        <f t="shared" si="79"/>
        <v>149.875</v>
      </c>
      <c r="AB108" s="31">
        <f t="shared" si="80"/>
        <v>0</v>
      </c>
      <c r="AC108" s="65">
        <f t="shared" si="75"/>
        <v>0.326123595505618</v>
      </c>
      <c r="AD108" s="67" t="s">
        <v>268</v>
      </c>
      <c r="AE108" s="30"/>
      <c r="AF108" s="66">
        <f t="shared" si="60"/>
        <v>150</v>
      </c>
      <c r="AG108" s="66">
        <f t="shared" si="61"/>
        <v>150</v>
      </c>
      <c r="AH108" s="66">
        <f t="shared" si="62"/>
        <v>0</v>
      </c>
    </row>
    <row r="109" s="13" customFormat="1" ht="183" customHeight="1" spans="1:34">
      <c r="A109" s="23">
        <v>91</v>
      </c>
      <c r="B109" s="23">
        <v>7</v>
      </c>
      <c r="C109" s="23" t="s">
        <v>269</v>
      </c>
      <c r="D109" s="23" t="s">
        <v>38</v>
      </c>
      <c r="E109" s="23" t="s">
        <v>39</v>
      </c>
      <c r="F109" s="23"/>
      <c r="G109" s="23" t="s">
        <v>256</v>
      </c>
      <c r="H109" s="23" t="s">
        <v>20</v>
      </c>
      <c r="I109" s="23" t="s">
        <v>28</v>
      </c>
      <c r="J109" s="30">
        <v>870</v>
      </c>
      <c r="K109" s="31">
        <v>870</v>
      </c>
      <c r="L109" s="31">
        <v>249</v>
      </c>
      <c r="M109" s="31">
        <v>323</v>
      </c>
      <c r="N109" s="31">
        <v>298</v>
      </c>
      <c r="O109" s="31"/>
      <c r="P109" s="31">
        <v>870</v>
      </c>
      <c r="Q109" s="31">
        <v>249</v>
      </c>
      <c r="R109" s="31">
        <v>323</v>
      </c>
      <c r="S109" s="31">
        <v>298</v>
      </c>
      <c r="T109" s="31"/>
      <c r="U109" s="49">
        <v>551.764</v>
      </c>
      <c r="V109" s="46">
        <v>178.904</v>
      </c>
      <c r="W109" s="58">
        <v>186.43</v>
      </c>
      <c r="X109" s="46">
        <v>186.43</v>
      </c>
      <c r="Y109" s="31">
        <f t="shared" si="77"/>
        <v>551.764</v>
      </c>
      <c r="Z109" s="31">
        <f t="shared" si="78"/>
        <v>178.904</v>
      </c>
      <c r="AA109" s="31">
        <f t="shared" si="79"/>
        <v>186.43</v>
      </c>
      <c r="AB109" s="31">
        <f t="shared" si="80"/>
        <v>186.43</v>
      </c>
      <c r="AC109" s="65">
        <f t="shared" si="75"/>
        <v>0.365788505747126</v>
      </c>
      <c r="AD109" s="67" t="s">
        <v>270</v>
      </c>
      <c r="AE109" s="30"/>
      <c r="AF109" s="66">
        <f t="shared" si="60"/>
        <v>179</v>
      </c>
      <c r="AG109" s="66">
        <f t="shared" si="61"/>
        <v>186</v>
      </c>
      <c r="AH109" s="66">
        <f t="shared" si="62"/>
        <v>186</v>
      </c>
    </row>
    <row r="110" s="13" customFormat="1" ht="89" customHeight="1" spans="1:34">
      <c r="A110" s="23">
        <v>92</v>
      </c>
      <c r="B110" s="23">
        <v>8</v>
      </c>
      <c r="C110" s="23" t="s">
        <v>271</v>
      </c>
      <c r="D110" s="23" t="s">
        <v>26</v>
      </c>
      <c r="E110" s="23" t="s">
        <v>272</v>
      </c>
      <c r="F110" s="23"/>
      <c r="G110" s="23" t="s">
        <v>256</v>
      </c>
      <c r="H110" s="23" t="s">
        <v>20</v>
      </c>
      <c r="I110" s="23" t="s">
        <v>28</v>
      </c>
      <c r="J110" s="30">
        <v>270</v>
      </c>
      <c r="K110" s="31">
        <v>216</v>
      </c>
      <c r="L110" s="31">
        <v>72</v>
      </c>
      <c r="M110" s="31">
        <v>72</v>
      </c>
      <c r="N110" s="31">
        <v>72</v>
      </c>
      <c r="O110" s="31">
        <v>54</v>
      </c>
      <c r="P110" s="31">
        <v>216</v>
      </c>
      <c r="Q110" s="31">
        <v>72</v>
      </c>
      <c r="R110" s="31">
        <v>72</v>
      </c>
      <c r="S110" s="31">
        <v>72</v>
      </c>
      <c r="T110" s="31">
        <f>ROUND(O110*(1-AC110),0)</f>
        <v>33</v>
      </c>
      <c r="U110" s="45">
        <v>133.03</v>
      </c>
      <c r="V110" s="46">
        <v>43.5</v>
      </c>
      <c r="W110" s="46">
        <v>45.35</v>
      </c>
      <c r="X110" s="46">
        <v>44.18</v>
      </c>
      <c r="Y110" s="31">
        <f t="shared" si="77"/>
        <v>133.03</v>
      </c>
      <c r="Z110" s="31">
        <f t="shared" si="78"/>
        <v>43.5</v>
      </c>
      <c r="AA110" s="31">
        <f t="shared" si="79"/>
        <v>45.35</v>
      </c>
      <c r="AB110" s="31">
        <f t="shared" si="80"/>
        <v>44.18</v>
      </c>
      <c r="AC110" s="65">
        <f t="shared" si="75"/>
        <v>0.38412037037037</v>
      </c>
      <c r="AD110" s="67" t="s">
        <v>273</v>
      </c>
      <c r="AE110" s="30"/>
      <c r="AF110" s="66">
        <f t="shared" si="60"/>
        <v>44</v>
      </c>
      <c r="AG110" s="66">
        <f t="shared" si="61"/>
        <v>45</v>
      </c>
      <c r="AH110" s="66">
        <f t="shared" si="62"/>
        <v>44</v>
      </c>
    </row>
    <row r="111" s="13" customFormat="1" ht="50" customHeight="1" spans="1:34">
      <c r="A111" s="24" t="s">
        <v>274</v>
      </c>
      <c r="B111" s="25"/>
      <c r="C111" s="25"/>
      <c r="D111" s="25"/>
      <c r="E111" s="25"/>
      <c r="F111" s="25"/>
      <c r="G111" s="25"/>
      <c r="H111" s="25"/>
      <c r="I111" s="32"/>
      <c r="J111" s="26">
        <f>SUM(J112:J150)</f>
        <v>3910.66</v>
      </c>
      <c r="K111" s="27">
        <f t="shared" ref="K111:AB111" si="81">SUM(K112:K150)</f>
        <v>3509.16</v>
      </c>
      <c r="L111" s="27">
        <f t="shared" si="81"/>
        <v>2490.69</v>
      </c>
      <c r="M111" s="27">
        <f t="shared" si="81"/>
        <v>977.92</v>
      </c>
      <c r="N111" s="27">
        <f t="shared" si="81"/>
        <v>40.55</v>
      </c>
      <c r="O111" s="27">
        <f t="shared" si="81"/>
        <v>401.5</v>
      </c>
      <c r="P111" s="27">
        <f t="shared" si="81"/>
        <v>1903.86</v>
      </c>
      <c r="Q111" s="27">
        <f t="shared" si="81"/>
        <v>1382.60501199404</v>
      </c>
      <c r="R111" s="27">
        <f t="shared" si="81"/>
        <v>486.104988005959</v>
      </c>
      <c r="S111" s="27">
        <f t="shared" si="81"/>
        <v>35.15</v>
      </c>
      <c r="T111" s="27">
        <f t="shared" si="81"/>
        <v>199</v>
      </c>
      <c r="U111" s="40">
        <f t="shared" si="81"/>
        <v>1597.594</v>
      </c>
      <c r="V111" s="27">
        <f t="shared" si="81"/>
        <v>1182.3304</v>
      </c>
      <c r="W111" s="27">
        <f t="shared" si="81"/>
        <v>391.784</v>
      </c>
      <c r="X111" s="27">
        <f t="shared" si="81"/>
        <v>23.48</v>
      </c>
      <c r="Y111" s="27">
        <f t="shared" si="81"/>
        <v>1597.594</v>
      </c>
      <c r="Z111" s="27">
        <f t="shared" si="81"/>
        <v>1182.3304</v>
      </c>
      <c r="AA111" s="27">
        <f t="shared" si="81"/>
        <v>391.784</v>
      </c>
      <c r="AB111" s="27">
        <f t="shared" si="81"/>
        <v>23.48</v>
      </c>
      <c r="AC111" s="65">
        <f t="shared" si="75"/>
        <v>0.544736062191522</v>
      </c>
      <c r="AD111" s="26"/>
      <c r="AE111" s="26"/>
      <c r="AF111" s="66">
        <f t="shared" si="60"/>
        <v>1182</v>
      </c>
      <c r="AG111" s="66">
        <f t="shared" si="61"/>
        <v>392</v>
      </c>
      <c r="AH111" s="66">
        <f t="shared" si="62"/>
        <v>23</v>
      </c>
    </row>
    <row r="112" s="13" customFormat="1" ht="50" customHeight="1" spans="1:34">
      <c r="A112" s="23">
        <v>93</v>
      </c>
      <c r="B112" s="23">
        <v>1</v>
      </c>
      <c r="C112" s="23" t="s">
        <v>275</v>
      </c>
      <c r="D112" s="23" t="s">
        <v>26</v>
      </c>
      <c r="E112" s="23" t="s">
        <v>276</v>
      </c>
      <c r="F112" s="23"/>
      <c r="G112" s="23" t="s">
        <v>129</v>
      </c>
      <c r="H112" s="23" t="s">
        <v>20</v>
      </c>
      <c r="I112" s="23" t="s">
        <v>44</v>
      </c>
      <c r="J112" s="30">
        <v>40</v>
      </c>
      <c r="K112" s="31">
        <v>40</v>
      </c>
      <c r="L112" s="31">
        <v>40</v>
      </c>
      <c r="M112" s="31"/>
      <c r="N112" s="31"/>
      <c r="O112" s="31"/>
      <c r="P112" s="31">
        <v>30</v>
      </c>
      <c r="Q112" s="31">
        <v>30</v>
      </c>
      <c r="R112" s="31"/>
      <c r="S112" s="31"/>
      <c r="T112" s="31"/>
      <c r="U112" s="45">
        <v>27.58</v>
      </c>
      <c r="V112" s="46">
        <v>27.58</v>
      </c>
      <c r="W112" s="46"/>
      <c r="X112" s="46"/>
      <c r="Y112" s="31">
        <f t="shared" ref="Y112:Y150" si="82">U112</f>
        <v>27.58</v>
      </c>
      <c r="Z112" s="31">
        <f t="shared" ref="Z112:Z150" si="83">V112</f>
        <v>27.58</v>
      </c>
      <c r="AA112" s="31">
        <f t="shared" ref="AA112:AA150" si="84">W112</f>
        <v>0</v>
      </c>
      <c r="AB112" s="31">
        <f t="shared" ref="AB112:AB150" si="85">X112</f>
        <v>0</v>
      </c>
      <c r="AC112" s="65">
        <f t="shared" si="75"/>
        <v>0.3105</v>
      </c>
      <c r="AD112" s="67" t="s">
        <v>277</v>
      </c>
      <c r="AE112" s="30"/>
      <c r="AF112" s="66">
        <f t="shared" si="60"/>
        <v>28</v>
      </c>
      <c r="AG112" s="66">
        <f t="shared" si="61"/>
        <v>0</v>
      </c>
      <c r="AH112" s="66">
        <f t="shared" si="62"/>
        <v>0</v>
      </c>
    </row>
    <row r="113" s="13" customFormat="1" ht="50" customHeight="1" spans="1:34">
      <c r="A113" s="23">
        <v>94</v>
      </c>
      <c r="B113" s="23">
        <v>2</v>
      </c>
      <c r="C113" s="23" t="s">
        <v>278</v>
      </c>
      <c r="D113" s="23" t="s">
        <v>26</v>
      </c>
      <c r="E113" s="23" t="s">
        <v>67</v>
      </c>
      <c r="F113" s="23"/>
      <c r="G113" s="23" t="s">
        <v>242</v>
      </c>
      <c r="H113" s="23" t="s">
        <v>20</v>
      </c>
      <c r="I113" s="23" t="s">
        <v>44</v>
      </c>
      <c r="J113" s="30">
        <v>60</v>
      </c>
      <c r="K113" s="31">
        <v>30</v>
      </c>
      <c r="L113" s="31">
        <v>30</v>
      </c>
      <c r="M113" s="31"/>
      <c r="N113" s="31"/>
      <c r="O113" s="31">
        <v>30</v>
      </c>
      <c r="P113" s="31">
        <v>25</v>
      </c>
      <c r="Q113" s="31">
        <v>25</v>
      </c>
      <c r="R113" s="31"/>
      <c r="S113" s="31"/>
      <c r="T113" s="31">
        <f>ROUND(O113*(1-AC113),0)</f>
        <v>20</v>
      </c>
      <c r="U113" s="45">
        <v>19.7</v>
      </c>
      <c r="V113" s="46">
        <v>19.7</v>
      </c>
      <c r="W113" s="46"/>
      <c r="X113" s="46"/>
      <c r="Y113" s="31">
        <f t="shared" si="82"/>
        <v>19.7</v>
      </c>
      <c r="Z113" s="31">
        <f t="shared" si="83"/>
        <v>19.7</v>
      </c>
      <c r="AA113" s="31">
        <f t="shared" si="84"/>
        <v>0</v>
      </c>
      <c r="AB113" s="31">
        <f t="shared" si="85"/>
        <v>0</v>
      </c>
      <c r="AC113" s="65">
        <f t="shared" si="75"/>
        <v>0.343333333333333</v>
      </c>
      <c r="AD113" s="67" t="s">
        <v>279</v>
      </c>
      <c r="AE113" s="30"/>
      <c r="AF113" s="66">
        <f t="shared" si="60"/>
        <v>20</v>
      </c>
      <c r="AG113" s="66">
        <f t="shared" si="61"/>
        <v>0</v>
      </c>
      <c r="AH113" s="66">
        <f t="shared" si="62"/>
        <v>0</v>
      </c>
    </row>
    <row r="114" s="13" customFormat="1" ht="50" customHeight="1" spans="1:34">
      <c r="A114" s="23">
        <v>95</v>
      </c>
      <c r="B114" s="23">
        <v>3</v>
      </c>
      <c r="C114" s="23" t="s">
        <v>280</v>
      </c>
      <c r="D114" s="23" t="s">
        <v>26</v>
      </c>
      <c r="E114" s="23" t="s">
        <v>244</v>
      </c>
      <c r="F114" s="23"/>
      <c r="G114" s="23" t="s">
        <v>242</v>
      </c>
      <c r="H114" s="23" t="s">
        <v>20</v>
      </c>
      <c r="I114" s="23" t="s">
        <v>35</v>
      </c>
      <c r="J114" s="30">
        <v>27.86</v>
      </c>
      <c r="K114" s="31">
        <v>27.86</v>
      </c>
      <c r="L114" s="31">
        <v>15.6</v>
      </c>
      <c r="M114" s="31">
        <v>12.26</v>
      </c>
      <c r="N114" s="31"/>
      <c r="O114" s="31"/>
      <c r="P114" s="31">
        <v>26.62</v>
      </c>
      <c r="Q114" s="31">
        <v>14.9056712132089</v>
      </c>
      <c r="R114" s="31">
        <v>11.7143287867911</v>
      </c>
      <c r="S114" s="31"/>
      <c r="T114" s="31"/>
      <c r="U114" s="45">
        <v>20.224</v>
      </c>
      <c r="V114" s="46">
        <v>11.364</v>
      </c>
      <c r="W114" s="46">
        <v>8.86</v>
      </c>
      <c r="X114" s="46"/>
      <c r="Y114" s="31">
        <f t="shared" si="82"/>
        <v>20.224</v>
      </c>
      <c r="Z114" s="31">
        <f t="shared" si="83"/>
        <v>11.364</v>
      </c>
      <c r="AA114" s="31">
        <f t="shared" si="84"/>
        <v>8.86</v>
      </c>
      <c r="AB114" s="31">
        <f t="shared" si="85"/>
        <v>0</v>
      </c>
      <c r="AC114" s="65">
        <f t="shared" si="75"/>
        <v>0.274084709260589</v>
      </c>
      <c r="AD114" s="67" t="s">
        <v>281</v>
      </c>
      <c r="AE114" s="30"/>
      <c r="AF114" s="66">
        <f t="shared" si="60"/>
        <v>11</v>
      </c>
      <c r="AG114" s="66">
        <f t="shared" si="61"/>
        <v>9</v>
      </c>
      <c r="AH114" s="66">
        <f t="shared" si="62"/>
        <v>0</v>
      </c>
    </row>
    <row r="115" s="13" customFormat="1" ht="107" customHeight="1" spans="1:34">
      <c r="A115" s="23">
        <v>96</v>
      </c>
      <c r="B115" s="23">
        <v>4</v>
      </c>
      <c r="C115" s="23" t="s">
        <v>282</v>
      </c>
      <c r="D115" s="23" t="s">
        <v>26</v>
      </c>
      <c r="E115" s="23" t="s">
        <v>79</v>
      </c>
      <c r="F115" s="23"/>
      <c r="G115" s="23" t="s">
        <v>256</v>
      </c>
      <c r="H115" s="23" t="s">
        <v>20</v>
      </c>
      <c r="I115" s="23" t="s">
        <v>44</v>
      </c>
      <c r="J115" s="30">
        <v>80.7</v>
      </c>
      <c r="K115" s="31">
        <v>80.7</v>
      </c>
      <c r="L115" s="31">
        <v>80.7</v>
      </c>
      <c r="M115" s="31"/>
      <c r="N115" s="31"/>
      <c r="O115" s="31"/>
      <c r="P115" s="31">
        <v>40</v>
      </c>
      <c r="Q115" s="31">
        <v>40</v>
      </c>
      <c r="R115" s="31"/>
      <c r="S115" s="31"/>
      <c r="T115" s="31"/>
      <c r="U115" s="76">
        <v>35.84</v>
      </c>
      <c r="V115" s="77">
        <v>35.84</v>
      </c>
      <c r="W115" s="46"/>
      <c r="X115" s="46"/>
      <c r="Y115" s="31">
        <f t="shared" si="82"/>
        <v>35.84</v>
      </c>
      <c r="Z115" s="31">
        <f t="shared" si="83"/>
        <v>35.84</v>
      </c>
      <c r="AA115" s="31">
        <f t="shared" si="84"/>
        <v>0</v>
      </c>
      <c r="AB115" s="31">
        <f t="shared" si="85"/>
        <v>0</v>
      </c>
      <c r="AC115" s="65">
        <f t="shared" si="75"/>
        <v>0.555885997521685</v>
      </c>
      <c r="AD115" s="67" t="s">
        <v>283</v>
      </c>
      <c r="AE115" s="30"/>
      <c r="AF115" s="66">
        <f t="shared" si="60"/>
        <v>36</v>
      </c>
      <c r="AG115" s="66">
        <f t="shared" si="61"/>
        <v>0</v>
      </c>
      <c r="AH115" s="66">
        <f t="shared" si="62"/>
        <v>0</v>
      </c>
    </row>
    <row r="116" s="13" customFormat="1" ht="50" customHeight="1" spans="1:34">
      <c r="A116" s="23">
        <v>97</v>
      </c>
      <c r="B116" s="23">
        <v>5</v>
      </c>
      <c r="C116" s="23" t="s">
        <v>284</v>
      </c>
      <c r="D116" s="23" t="s">
        <v>26</v>
      </c>
      <c r="E116" s="23" t="s">
        <v>79</v>
      </c>
      <c r="F116" s="23"/>
      <c r="G116" s="23" t="s">
        <v>242</v>
      </c>
      <c r="H116" s="23" t="s">
        <v>20</v>
      </c>
      <c r="I116" s="23" t="s">
        <v>44</v>
      </c>
      <c r="J116" s="30">
        <v>158.6</v>
      </c>
      <c r="K116" s="31">
        <v>158.6</v>
      </c>
      <c r="L116" s="31">
        <v>158.6</v>
      </c>
      <c r="M116" s="31"/>
      <c r="N116" s="31"/>
      <c r="O116" s="31"/>
      <c r="P116" s="31">
        <v>40</v>
      </c>
      <c r="Q116" s="31">
        <v>40</v>
      </c>
      <c r="R116" s="31"/>
      <c r="S116" s="31"/>
      <c r="T116" s="31"/>
      <c r="U116" s="59">
        <v>36.96</v>
      </c>
      <c r="V116" s="60">
        <v>36.96</v>
      </c>
      <c r="W116" s="46"/>
      <c r="X116" s="46"/>
      <c r="Y116" s="31">
        <f t="shared" si="82"/>
        <v>36.96</v>
      </c>
      <c r="Z116" s="31">
        <f t="shared" si="83"/>
        <v>36.96</v>
      </c>
      <c r="AA116" s="31">
        <f t="shared" si="84"/>
        <v>0</v>
      </c>
      <c r="AB116" s="31">
        <f t="shared" si="85"/>
        <v>0</v>
      </c>
      <c r="AC116" s="65">
        <f t="shared" si="75"/>
        <v>0.766960907944514</v>
      </c>
      <c r="AD116" s="67" t="s">
        <v>285</v>
      </c>
      <c r="AE116" s="30"/>
      <c r="AF116" s="66">
        <f t="shared" si="60"/>
        <v>37</v>
      </c>
      <c r="AG116" s="66">
        <f t="shared" si="61"/>
        <v>0</v>
      </c>
      <c r="AH116" s="66">
        <f t="shared" si="62"/>
        <v>0</v>
      </c>
    </row>
    <row r="117" s="13" customFormat="1" ht="81" customHeight="1" spans="1:34">
      <c r="A117" s="23">
        <v>98</v>
      </c>
      <c r="B117" s="23">
        <v>6</v>
      </c>
      <c r="C117" s="23" t="s">
        <v>286</v>
      </c>
      <c r="D117" s="23" t="s">
        <v>38</v>
      </c>
      <c r="E117" s="23" t="s">
        <v>43</v>
      </c>
      <c r="F117" s="23"/>
      <c r="G117" s="23" t="s">
        <v>149</v>
      </c>
      <c r="H117" s="23" t="s">
        <v>20</v>
      </c>
      <c r="I117" s="23" t="s">
        <v>44</v>
      </c>
      <c r="J117" s="30">
        <v>81</v>
      </c>
      <c r="K117" s="31">
        <v>81</v>
      </c>
      <c r="L117" s="31">
        <v>81</v>
      </c>
      <c r="M117" s="31"/>
      <c r="N117" s="31"/>
      <c r="O117" s="31"/>
      <c r="P117" s="31">
        <v>40</v>
      </c>
      <c r="Q117" s="31">
        <v>40</v>
      </c>
      <c r="R117" s="31"/>
      <c r="S117" s="31"/>
      <c r="T117" s="31"/>
      <c r="U117" s="76">
        <v>40</v>
      </c>
      <c r="V117" s="77">
        <v>40</v>
      </c>
      <c r="W117" s="46"/>
      <c r="X117" s="46"/>
      <c r="Y117" s="31">
        <f t="shared" si="82"/>
        <v>40</v>
      </c>
      <c r="Z117" s="31">
        <f t="shared" si="83"/>
        <v>40</v>
      </c>
      <c r="AA117" s="31">
        <f t="shared" si="84"/>
        <v>0</v>
      </c>
      <c r="AB117" s="31">
        <f t="shared" si="85"/>
        <v>0</v>
      </c>
      <c r="AC117" s="65">
        <f t="shared" si="75"/>
        <v>0.506172839506173</v>
      </c>
      <c r="AD117" s="67" t="s">
        <v>287</v>
      </c>
      <c r="AE117" s="30"/>
      <c r="AF117" s="66">
        <f t="shared" si="60"/>
        <v>40</v>
      </c>
      <c r="AG117" s="66">
        <f t="shared" si="61"/>
        <v>0</v>
      </c>
      <c r="AH117" s="66">
        <f t="shared" si="62"/>
        <v>0</v>
      </c>
    </row>
    <row r="118" s="13" customFormat="1" ht="50" customHeight="1" spans="1:34">
      <c r="A118" s="23">
        <v>99</v>
      </c>
      <c r="B118" s="23">
        <v>7</v>
      </c>
      <c r="C118" s="23" t="s">
        <v>288</v>
      </c>
      <c r="D118" s="23" t="s">
        <v>26</v>
      </c>
      <c r="E118" s="23" t="s">
        <v>194</v>
      </c>
      <c r="F118" s="23"/>
      <c r="G118" s="23" t="s">
        <v>176</v>
      </c>
      <c r="H118" s="23" t="s">
        <v>20</v>
      </c>
      <c r="I118" s="23" t="s">
        <v>44</v>
      </c>
      <c r="J118" s="30">
        <v>150</v>
      </c>
      <c r="K118" s="31">
        <v>150</v>
      </c>
      <c r="L118" s="31">
        <v>150</v>
      </c>
      <c r="M118" s="31"/>
      <c r="N118" s="31"/>
      <c r="O118" s="31"/>
      <c r="P118" s="31">
        <v>110</v>
      </c>
      <c r="Q118" s="31">
        <v>110</v>
      </c>
      <c r="R118" s="31"/>
      <c r="S118" s="31"/>
      <c r="T118" s="31"/>
      <c r="U118" s="45">
        <v>101.8</v>
      </c>
      <c r="V118" s="46">
        <v>101.8</v>
      </c>
      <c r="W118" s="46"/>
      <c r="X118" s="46"/>
      <c r="Y118" s="31">
        <f t="shared" si="82"/>
        <v>101.8</v>
      </c>
      <c r="Z118" s="31">
        <f t="shared" si="83"/>
        <v>101.8</v>
      </c>
      <c r="AA118" s="31">
        <f t="shared" si="84"/>
        <v>0</v>
      </c>
      <c r="AB118" s="31">
        <f t="shared" si="85"/>
        <v>0</v>
      </c>
      <c r="AC118" s="65">
        <f t="shared" si="75"/>
        <v>0.321333333333333</v>
      </c>
      <c r="AD118" s="67" t="s">
        <v>289</v>
      </c>
      <c r="AE118" s="30"/>
      <c r="AF118" s="66">
        <f t="shared" si="60"/>
        <v>102</v>
      </c>
      <c r="AG118" s="66">
        <f t="shared" si="61"/>
        <v>0</v>
      </c>
      <c r="AH118" s="66">
        <f t="shared" si="62"/>
        <v>0</v>
      </c>
    </row>
    <row r="119" s="13" customFormat="1" ht="50" customHeight="1" spans="1:34">
      <c r="A119" s="23">
        <v>100</v>
      </c>
      <c r="B119" s="23">
        <v>8</v>
      </c>
      <c r="C119" s="23" t="s">
        <v>290</v>
      </c>
      <c r="D119" s="23" t="s">
        <v>26</v>
      </c>
      <c r="E119" s="23" t="s">
        <v>112</v>
      </c>
      <c r="F119" s="23"/>
      <c r="G119" s="23" t="s">
        <v>24</v>
      </c>
      <c r="H119" s="23" t="s">
        <v>20</v>
      </c>
      <c r="I119" s="23" t="s">
        <v>35</v>
      </c>
      <c r="J119" s="30">
        <v>9.6</v>
      </c>
      <c r="K119" s="31">
        <v>9.6</v>
      </c>
      <c r="L119" s="31">
        <v>4.34</v>
      </c>
      <c r="M119" s="31">
        <v>5.26</v>
      </c>
      <c r="N119" s="31"/>
      <c r="O119" s="31"/>
      <c r="P119" s="31">
        <v>9.8</v>
      </c>
      <c r="Q119" s="31">
        <v>4.43041666666667</v>
      </c>
      <c r="R119" s="31">
        <v>5.36958333333333</v>
      </c>
      <c r="S119" s="31"/>
      <c r="T119" s="31"/>
      <c r="U119" s="45">
        <v>7.41</v>
      </c>
      <c r="V119" s="46">
        <v>2.798</v>
      </c>
      <c r="W119" s="46">
        <v>4.612</v>
      </c>
      <c r="X119" s="46"/>
      <c r="Y119" s="31">
        <f t="shared" si="82"/>
        <v>7.41</v>
      </c>
      <c r="Z119" s="31">
        <f t="shared" si="83"/>
        <v>2.798</v>
      </c>
      <c r="AA119" s="31">
        <f t="shared" si="84"/>
        <v>4.612</v>
      </c>
      <c r="AB119" s="31">
        <f t="shared" si="85"/>
        <v>0</v>
      </c>
      <c r="AC119" s="65">
        <f t="shared" si="75"/>
        <v>0.228125</v>
      </c>
      <c r="AD119" s="67" t="s">
        <v>291</v>
      </c>
      <c r="AE119" s="30"/>
      <c r="AF119" s="66">
        <f t="shared" si="60"/>
        <v>3</v>
      </c>
      <c r="AG119" s="66">
        <f t="shared" si="61"/>
        <v>5</v>
      </c>
      <c r="AH119" s="66">
        <f t="shared" si="62"/>
        <v>0</v>
      </c>
    </row>
    <row r="120" s="13" customFormat="1" ht="50" customHeight="1" spans="1:34">
      <c r="A120" s="23">
        <v>101</v>
      </c>
      <c r="B120" s="23">
        <v>9</v>
      </c>
      <c r="C120" s="23" t="s">
        <v>292</v>
      </c>
      <c r="D120" s="23" t="s">
        <v>26</v>
      </c>
      <c r="E120" s="23" t="s">
        <v>112</v>
      </c>
      <c r="F120" s="23"/>
      <c r="G120" s="23" t="s">
        <v>88</v>
      </c>
      <c r="H120" s="23" t="s">
        <v>20</v>
      </c>
      <c r="I120" s="23" t="s">
        <v>35</v>
      </c>
      <c r="J120" s="30">
        <v>29.8</v>
      </c>
      <c r="K120" s="31">
        <v>29.8</v>
      </c>
      <c r="L120" s="31">
        <v>14.9</v>
      </c>
      <c r="M120" s="31">
        <v>14.9</v>
      </c>
      <c r="N120" s="31"/>
      <c r="O120" s="31"/>
      <c r="P120" s="31">
        <v>25</v>
      </c>
      <c r="Q120" s="31">
        <v>12.5</v>
      </c>
      <c r="R120" s="31">
        <v>12.5</v>
      </c>
      <c r="S120" s="31"/>
      <c r="T120" s="31"/>
      <c r="U120" s="45">
        <v>20.9</v>
      </c>
      <c r="V120" s="46">
        <v>10</v>
      </c>
      <c r="W120" s="46">
        <v>10.9</v>
      </c>
      <c r="X120" s="46"/>
      <c r="Y120" s="31">
        <f t="shared" si="82"/>
        <v>20.9</v>
      </c>
      <c r="Z120" s="31">
        <f t="shared" si="83"/>
        <v>10</v>
      </c>
      <c r="AA120" s="31">
        <f t="shared" si="84"/>
        <v>10.9</v>
      </c>
      <c r="AB120" s="31">
        <f t="shared" si="85"/>
        <v>0</v>
      </c>
      <c r="AC120" s="65">
        <f t="shared" si="75"/>
        <v>0.298657718120805</v>
      </c>
      <c r="AD120" s="67" t="s">
        <v>293</v>
      </c>
      <c r="AE120" s="30"/>
      <c r="AF120" s="66">
        <f t="shared" si="60"/>
        <v>10</v>
      </c>
      <c r="AG120" s="66">
        <f t="shared" si="61"/>
        <v>11</v>
      </c>
      <c r="AH120" s="66">
        <f t="shared" si="62"/>
        <v>0</v>
      </c>
    </row>
    <row r="121" s="13" customFormat="1" ht="50" customHeight="1" spans="1:34">
      <c r="A121" s="23">
        <v>102</v>
      </c>
      <c r="B121" s="23">
        <v>10</v>
      </c>
      <c r="C121" s="23" t="s">
        <v>294</v>
      </c>
      <c r="D121" s="23" t="s">
        <v>26</v>
      </c>
      <c r="E121" s="23" t="s">
        <v>112</v>
      </c>
      <c r="F121" s="23"/>
      <c r="G121" s="23" t="s">
        <v>88</v>
      </c>
      <c r="H121" s="23" t="s">
        <v>20</v>
      </c>
      <c r="I121" s="23" t="s">
        <v>35</v>
      </c>
      <c r="J121" s="30">
        <v>27.6</v>
      </c>
      <c r="K121" s="31">
        <v>27.6</v>
      </c>
      <c r="L121" s="31">
        <v>14.6</v>
      </c>
      <c r="M121" s="31">
        <v>13</v>
      </c>
      <c r="N121" s="31"/>
      <c r="O121" s="31"/>
      <c r="P121" s="31">
        <v>28.5</v>
      </c>
      <c r="Q121" s="31">
        <v>15.0760869565217</v>
      </c>
      <c r="R121" s="31">
        <v>13.4239130434783</v>
      </c>
      <c r="S121" s="31"/>
      <c r="T121" s="31"/>
      <c r="U121" s="45">
        <v>18.85</v>
      </c>
      <c r="V121" s="46">
        <v>10.35</v>
      </c>
      <c r="W121" s="46">
        <v>8.5</v>
      </c>
      <c r="X121" s="46"/>
      <c r="Y121" s="31">
        <f t="shared" si="82"/>
        <v>18.85</v>
      </c>
      <c r="Z121" s="31">
        <f t="shared" si="83"/>
        <v>10.35</v>
      </c>
      <c r="AA121" s="31">
        <f t="shared" si="84"/>
        <v>8.5</v>
      </c>
      <c r="AB121" s="31">
        <f t="shared" si="85"/>
        <v>0</v>
      </c>
      <c r="AC121" s="65">
        <f t="shared" si="75"/>
        <v>0.317028985507246</v>
      </c>
      <c r="AD121" s="67" t="s">
        <v>295</v>
      </c>
      <c r="AE121" s="30"/>
      <c r="AF121" s="66">
        <f t="shared" si="60"/>
        <v>10</v>
      </c>
      <c r="AG121" s="66">
        <f t="shared" si="61"/>
        <v>9</v>
      </c>
      <c r="AH121" s="66">
        <f t="shared" si="62"/>
        <v>0</v>
      </c>
    </row>
    <row r="122" s="13" customFormat="1" ht="50" customHeight="1" spans="1:34">
      <c r="A122" s="23">
        <v>103</v>
      </c>
      <c r="B122" s="23">
        <v>11</v>
      </c>
      <c r="C122" s="23" t="s">
        <v>296</v>
      </c>
      <c r="D122" s="23" t="s">
        <v>38</v>
      </c>
      <c r="E122" s="23" t="s">
        <v>297</v>
      </c>
      <c r="F122" s="23"/>
      <c r="G122" s="23" t="s">
        <v>129</v>
      </c>
      <c r="H122" s="23" t="s">
        <v>20</v>
      </c>
      <c r="I122" s="23" t="s">
        <v>44</v>
      </c>
      <c r="J122" s="30">
        <v>60</v>
      </c>
      <c r="K122" s="31">
        <v>30</v>
      </c>
      <c r="L122" s="31">
        <v>30</v>
      </c>
      <c r="M122" s="31"/>
      <c r="N122" s="31"/>
      <c r="O122" s="31">
        <v>30</v>
      </c>
      <c r="P122" s="31">
        <v>30</v>
      </c>
      <c r="Q122" s="31">
        <v>30</v>
      </c>
      <c r="R122" s="31"/>
      <c r="S122" s="31"/>
      <c r="T122" s="31">
        <f>ROUND(O122*(1-AC122),0)</f>
        <v>23</v>
      </c>
      <c r="U122" s="45">
        <v>23.1</v>
      </c>
      <c r="V122" s="46">
        <v>23.1</v>
      </c>
      <c r="W122" s="46"/>
      <c r="X122" s="46"/>
      <c r="Y122" s="31">
        <f t="shared" si="82"/>
        <v>23.1</v>
      </c>
      <c r="Z122" s="31">
        <f t="shared" si="83"/>
        <v>23.1</v>
      </c>
      <c r="AA122" s="31">
        <f t="shared" si="84"/>
        <v>0</v>
      </c>
      <c r="AB122" s="31">
        <f t="shared" si="85"/>
        <v>0</v>
      </c>
      <c r="AC122" s="65">
        <f t="shared" si="75"/>
        <v>0.23</v>
      </c>
      <c r="AD122" s="67" t="s">
        <v>298</v>
      </c>
      <c r="AE122" s="30"/>
      <c r="AF122" s="66">
        <f t="shared" si="60"/>
        <v>23</v>
      </c>
      <c r="AG122" s="66">
        <f t="shared" si="61"/>
        <v>0</v>
      </c>
      <c r="AH122" s="66">
        <f t="shared" si="62"/>
        <v>0</v>
      </c>
    </row>
    <row r="123" s="13" customFormat="1" ht="136" customHeight="1" spans="1:34">
      <c r="A123" s="23">
        <v>104</v>
      </c>
      <c r="B123" s="23">
        <v>12</v>
      </c>
      <c r="C123" s="23" t="s">
        <v>299</v>
      </c>
      <c r="D123" s="23" t="s">
        <v>26</v>
      </c>
      <c r="E123" s="23" t="s">
        <v>49</v>
      </c>
      <c r="F123" s="23"/>
      <c r="G123" s="23" t="s">
        <v>88</v>
      </c>
      <c r="H123" s="23" t="s">
        <v>20</v>
      </c>
      <c r="I123" s="23" t="s">
        <v>35</v>
      </c>
      <c r="J123" s="30">
        <v>73</v>
      </c>
      <c r="K123" s="31">
        <v>73</v>
      </c>
      <c r="L123" s="31">
        <v>37</v>
      </c>
      <c r="M123" s="31">
        <v>36</v>
      </c>
      <c r="N123" s="31"/>
      <c r="O123" s="31"/>
      <c r="P123" s="31">
        <v>40</v>
      </c>
      <c r="Q123" s="31">
        <v>20.2739726027397</v>
      </c>
      <c r="R123" s="31">
        <v>19.7260273972603</v>
      </c>
      <c r="S123" s="31"/>
      <c r="T123" s="31"/>
      <c r="U123" s="45">
        <v>39.34</v>
      </c>
      <c r="V123" s="77">
        <v>22.56</v>
      </c>
      <c r="W123" s="77">
        <v>16.78</v>
      </c>
      <c r="X123" s="46"/>
      <c r="Y123" s="31">
        <f t="shared" si="82"/>
        <v>39.34</v>
      </c>
      <c r="Z123" s="31">
        <f t="shared" si="83"/>
        <v>22.56</v>
      </c>
      <c r="AA123" s="31">
        <f t="shared" si="84"/>
        <v>16.78</v>
      </c>
      <c r="AB123" s="31">
        <f t="shared" si="85"/>
        <v>0</v>
      </c>
      <c r="AC123" s="65">
        <f t="shared" si="75"/>
        <v>0.461095890410959</v>
      </c>
      <c r="AD123" s="67" t="s">
        <v>300</v>
      </c>
      <c r="AE123" s="30"/>
      <c r="AF123" s="66">
        <f t="shared" si="60"/>
        <v>23</v>
      </c>
      <c r="AG123" s="66">
        <f t="shared" si="61"/>
        <v>17</v>
      </c>
      <c r="AH123" s="66">
        <f t="shared" si="62"/>
        <v>0</v>
      </c>
    </row>
    <row r="124" s="13" customFormat="1" ht="50" customHeight="1" spans="1:34">
      <c r="A124" s="23">
        <v>105</v>
      </c>
      <c r="B124" s="23">
        <v>13</v>
      </c>
      <c r="C124" s="23" t="s">
        <v>301</v>
      </c>
      <c r="D124" s="23" t="s">
        <v>26</v>
      </c>
      <c r="E124" s="23" t="s">
        <v>49</v>
      </c>
      <c r="F124" s="23"/>
      <c r="G124" s="23" t="s">
        <v>88</v>
      </c>
      <c r="H124" s="23" t="s">
        <v>20</v>
      </c>
      <c r="I124" s="23" t="s">
        <v>35</v>
      </c>
      <c r="J124" s="30">
        <v>71</v>
      </c>
      <c r="K124" s="31">
        <v>71</v>
      </c>
      <c r="L124" s="31">
        <v>36</v>
      </c>
      <c r="M124" s="31">
        <v>35</v>
      </c>
      <c r="N124" s="31"/>
      <c r="O124" s="31"/>
      <c r="P124" s="31">
        <v>45</v>
      </c>
      <c r="Q124" s="31">
        <v>23</v>
      </c>
      <c r="R124" s="31">
        <v>22</v>
      </c>
      <c r="S124" s="31"/>
      <c r="T124" s="31"/>
      <c r="U124" s="45">
        <v>44.31</v>
      </c>
      <c r="V124" s="46">
        <v>25.434</v>
      </c>
      <c r="W124" s="52">
        <v>18.88</v>
      </c>
      <c r="X124" s="46"/>
      <c r="Y124" s="31">
        <f t="shared" si="82"/>
        <v>44.31</v>
      </c>
      <c r="Z124" s="31">
        <f t="shared" si="83"/>
        <v>25.434</v>
      </c>
      <c r="AA124" s="31">
        <f t="shared" si="84"/>
        <v>18.88</v>
      </c>
      <c r="AB124" s="31">
        <f t="shared" si="85"/>
        <v>0</v>
      </c>
      <c r="AC124" s="65">
        <f t="shared" si="75"/>
        <v>0.375915492957746</v>
      </c>
      <c r="AD124" s="67" t="s">
        <v>302</v>
      </c>
      <c r="AE124" s="30"/>
      <c r="AF124" s="66">
        <f t="shared" si="60"/>
        <v>25</v>
      </c>
      <c r="AG124" s="66">
        <f t="shared" si="61"/>
        <v>19</v>
      </c>
      <c r="AH124" s="66">
        <f t="shared" si="62"/>
        <v>0</v>
      </c>
    </row>
    <row r="125" s="13" customFormat="1" ht="50" customHeight="1" spans="1:34">
      <c r="A125" s="23">
        <v>106</v>
      </c>
      <c r="B125" s="23">
        <v>14</v>
      </c>
      <c r="C125" s="23" t="s">
        <v>303</v>
      </c>
      <c r="D125" s="23" t="s">
        <v>38</v>
      </c>
      <c r="E125" s="23" t="s">
        <v>39</v>
      </c>
      <c r="F125" s="23"/>
      <c r="G125" s="23" t="s">
        <v>176</v>
      </c>
      <c r="H125" s="23" t="s">
        <v>20</v>
      </c>
      <c r="I125" s="23" t="s">
        <v>44</v>
      </c>
      <c r="J125" s="30">
        <v>100</v>
      </c>
      <c r="K125" s="31">
        <v>100</v>
      </c>
      <c r="L125" s="31">
        <v>100</v>
      </c>
      <c r="M125" s="31"/>
      <c r="N125" s="31"/>
      <c r="O125" s="31"/>
      <c r="P125" s="31">
        <v>87.67</v>
      </c>
      <c r="Q125" s="31">
        <v>87.67</v>
      </c>
      <c r="R125" s="31"/>
      <c r="S125" s="31"/>
      <c r="T125" s="31"/>
      <c r="U125" s="45">
        <v>65.85</v>
      </c>
      <c r="V125" s="46">
        <v>65.845</v>
      </c>
      <c r="W125" s="46"/>
      <c r="X125" s="46"/>
      <c r="Y125" s="31">
        <f t="shared" si="82"/>
        <v>65.85</v>
      </c>
      <c r="Z125" s="31">
        <f t="shared" si="83"/>
        <v>65.845</v>
      </c>
      <c r="AA125" s="31">
        <f t="shared" si="84"/>
        <v>0</v>
      </c>
      <c r="AB125" s="31">
        <f t="shared" si="85"/>
        <v>0</v>
      </c>
      <c r="AC125" s="65">
        <f t="shared" si="75"/>
        <v>0.3415</v>
      </c>
      <c r="AD125" s="67" t="s">
        <v>304</v>
      </c>
      <c r="AE125" s="30"/>
      <c r="AF125" s="66">
        <f t="shared" si="60"/>
        <v>66</v>
      </c>
      <c r="AG125" s="66">
        <f t="shared" si="61"/>
        <v>0</v>
      </c>
      <c r="AH125" s="66">
        <f t="shared" si="62"/>
        <v>0</v>
      </c>
    </row>
    <row r="126" s="13" customFormat="1" ht="50" customHeight="1" spans="1:34">
      <c r="A126" s="23">
        <v>107</v>
      </c>
      <c r="B126" s="23">
        <v>15</v>
      </c>
      <c r="C126" s="23" t="s">
        <v>305</v>
      </c>
      <c r="D126" s="23" t="s">
        <v>38</v>
      </c>
      <c r="E126" s="23" t="s">
        <v>39</v>
      </c>
      <c r="F126" s="23"/>
      <c r="G126" s="23" t="s">
        <v>176</v>
      </c>
      <c r="H126" s="23" t="s">
        <v>20</v>
      </c>
      <c r="I126" s="23" t="s">
        <v>44</v>
      </c>
      <c r="J126" s="30">
        <v>120</v>
      </c>
      <c r="K126" s="31">
        <v>120</v>
      </c>
      <c r="L126" s="31">
        <v>120</v>
      </c>
      <c r="M126" s="31"/>
      <c r="N126" s="31"/>
      <c r="O126" s="31"/>
      <c r="P126" s="31">
        <v>91.67</v>
      </c>
      <c r="Q126" s="31">
        <v>91.67</v>
      </c>
      <c r="R126" s="31"/>
      <c r="S126" s="31"/>
      <c r="T126" s="31"/>
      <c r="U126" s="45">
        <v>80.52</v>
      </c>
      <c r="V126" s="46">
        <v>80.52</v>
      </c>
      <c r="W126" s="46"/>
      <c r="X126" s="46"/>
      <c r="Y126" s="31">
        <f t="shared" si="82"/>
        <v>80.52</v>
      </c>
      <c r="Z126" s="31">
        <f t="shared" si="83"/>
        <v>80.52</v>
      </c>
      <c r="AA126" s="31">
        <f t="shared" si="84"/>
        <v>0</v>
      </c>
      <c r="AB126" s="31">
        <f t="shared" si="85"/>
        <v>0</v>
      </c>
      <c r="AC126" s="65">
        <f t="shared" si="75"/>
        <v>0.329</v>
      </c>
      <c r="AD126" s="67" t="s">
        <v>306</v>
      </c>
      <c r="AE126" s="30"/>
      <c r="AF126" s="66">
        <f t="shared" si="60"/>
        <v>81</v>
      </c>
      <c r="AG126" s="66">
        <f t="shared" si="61"/>
        <v>0</v>
      </c>
      <c r="AH126" s="66">
        <f t="shared" si="62"/>
        <v>0</v>
      </c>
    </row>
    <row r="127" s="13" customFormat="1" ht="74" customHeight="1" spans="1:34">
      <c r="A127" s="23">
        <v>108</v>
      </c>
      <c r="B127" s="23">
        <v>16</v>
      </c>
      <c r="C127" s="23" t="s">
        <v>307</v>
      </c>
      <c r="D127" s="23" t="s">
        <v>38</v>
      </c>
      <c r="E127" s="23" t="s">
        <v>39</v>
      </c>
      <c r="F127" s="23"/>
      <c r="G127" s="23" t="s">
        <v>176</v>
      </c>
      <c r="H127" s="23" t="s">
        <v>20</v>
      </c>
      <c r="I127" s="23" t="s">
        <v>35</v>
      </c>
      <c r="J127" s="30">
        <v>230</v>
      </c>
      <c r="K127" s="31">
        <v>230</v>
      </c>
      <c r="L127" s="31">
        <v>110</v>
      </c>
      <c r="M127" s="31">
        <v>120</v>
      </c>
      <c r="N127" s="31"/>
      <c r="O127" s="31"/>
      <c r="P127" s="31">
        <v>185</v>
      </c>
      <c r="Q127" s="31">
        <v>90</v>
      </c>
      <c r="R127" s="31">
        <v>95</v>
      </c>
      <c r="S127" s="31"/>
      <c r="T127" s="31"/>
      <c r="U127" s="45">
        <v>163.35</v>
      </c>
      <c r="V127" s="46">
        <v>79.55</v>
      </c>
      <c r="W127" s="46">
        <v>83.8</v>
      </c>
      <c r="X127" s="46"/>
      <c r="Y127" s="31">
        <f t="shared" si="82"/>
        <v>163.35</v>
      </c>
      <c r="Z127" s="31">
        <f t="shared" si="83"/>
        <v>79.55</v>
      </c>
      <c r="AA127" s="31">
        <f t="shared" si="84"/>
        <v>83.8</v>
      </c>
      <c r="AB127" s="31">
        <f t="shared" si="85"/>
        <v>0</v>
      </c>
      <c r="AC127" s="65">
        <f t="shared" si="75"/>
        <v>0.289782608695652</v>
      </c>
      <c r="AD127" s="78" t="s">
        <v>308</v>
      </c>
      <c r="AE127" s="30"/>
      <c r="AF127" s="66">
        <f t="shared" si="60"/>
        <v>80</v>
      </c>
      <c r="AG127" s="66">
        <f t="shared" si="61"/>
        <v>84</v>
      </c>
      <c r="AH127" s="66">
        <f t="shared" si="62"/>
        <v>0</v>
      </c>
    </row>
    <row r="128" s="13" customFormat="1" ht="50" customHeight="1" spans="1:34">
      <c r="A128" s="23">
        <v>109</v>
      </c>
      <c r="B128" s="23">
        <v>17</v>
      </c>
      <c r="C128" s="23" t="s">
        <v>309</v>
      </c>
      <c r="D128" s="23" t="s">
        <v>38</v>
      </c>
      <c r="E128" s="23" t="s">
        <v>39</v>
      </c>
      <c r="F128" s="23"/>
      <c r="G128" s="23" t="s">
        <v>176</v>
      </c>
      <c r="H128" s="23" t="s">
        <v>20</v>
      </c>
      <c r="I128" s="23" t="s">
        <v>35</v>
      </c>
      <c r="J128" s="30">
        <v>150</v>
      </c>
      <c r="K128" s="31">
        <v>150</v>
      </c>
      <c r="L128" s="31">
        <v>100</v>
      </c>
      <c r="M128" s="31">
        <v>50</v>
      </c>
      <c r="N128" s="31"/>
      <c r="O128" s="31"/>
      <c r="P128" s="31">
        <v>120</v>
      </c>
      <c r="Q128" s="31">
        <v>80</v>
      </c>
      <c r="R128" s="31">
        <v>40</v>
      </c>
      <c r="S128" s="31"/>
      <c r="T128" s="31"/>
      <c r="U128" s="45">
        <v>85.77</v>
      </c>
      <c r="V128" s="46">
        <v>53.91</v>
      </c>
      <c r="W128" s="46">
        <v>31.86</v>
      </c>
      <c r="X128" s="46"/>
      <c r="Y128" s="31">
        <f t="shared" si="82"/>
        <v>85.77</v>
      </c>
      <c r="Z128" s="31">
        <f t="shared" si="83"/>
        <v>53.91</v>
      </c>
      <c r="AA128" s="31">
        <f t="shared" si="84"/>
        <v>31.86</v>
      </c>
      <c r="AB128" s="31">
        <f t="shared" si="85"/>
        <v>0</v>
      </c>
      <c r="AC128" s="65">
        <f t="shared" si="75"/>
        <v>0.4282</v>
      </c>
      <c r="AD128" s="67" t="s">
        <v>310</v>
      </c>
      <c r="AE128" s="30"/>
      <c r="AF128" s="66">
        <f t="shared" si="60"/>
        <v>54</v>
      </c>
      <c r="AG128" s="66">
        <f t="shared" si="61"/>
        <v>32</v>
      </c>
      <c r="AH128" s="66">
        <f t="shared" si="62"/>
        <v>0</v>
      </c>
    </row>
    <row r="129" s="13" customFormat="1" ht="50" customHeight="1" spans="1:34">
      <c r="A129" s="23">
        <v>110</v>
      </c>
      <c r="B129" s="23">
        <v>18</v>
      </c>
      <c r="C129" s="23" t="s">
        <v>311</v>
      </c>
      <c r="D129" s="23" t="s">
        <v>38</v>
      </c>
      <c r="E129" s="23" t="s">
        <v>39</v>
      </c>
      <c r="F129" s="23"/>
      <c r="G129" s="23" t="s">
        <v>176</v>
      </c>
      <c r="H129" s="23" t="s">
        <v>20</v>
      </c>
      <c r="I129" s="23" t="s">
        <v>35</v>
      </c>
      <c r="J129" s="30">
        <v>120</v>
      </c>
      <c r="K129" s="31">
        <v>120</v>
      </c>
      <c r="L129" s="31">
        <v>80</v>
      </c>
      <c r="M129" s="31">
        <v>40</v>
      </c>
      <c r="N129" s="31"/>
      <c r="O129" s="31"/>
      <c r="P129" s="31">
        <v>112.67</v>
      </c>
      <c r="Q129" s="31">
        <v>75</v>
      </c>
      <c r="R129" s="31">
        <v>37.67</v>
      </c>
      <c r="S129" s="31"/>
      <c r="T129" s="31"/>
      <c r="U129" s="45">
        <v>79.84</v>
      </c>
      <c r="V129" s="46">
        <v>58.425</v>
      </c>
      <c r="W129" s="46">
        <v>21.415</v>
      </c>
      <c r="X129" s="46"/>
      <c r="Y129" s="31">
        <f t="shared" si="82"/>
        <v>79.84</v>
      </c>
      <c r="Z129" s="31">
        <f t="shared" si="83"/>
        <v>58.425</v>
      </c>
      <c r="AA129" s="31">
        <f t="shared" si="84"/>
        <v>21.415</v>
      </c>
      <c r="AB129" s="31">
        <f t="shared" si="85"/>
        <v>0</v>
      </c>
      <c r="AC129" s="65">
        <f t="shared" si="75"/>
        <v>0.334666666666667</v>
      </c>
      <c r="AD129" s="67" t="s">
        <v>312</v>
      </c>
      <c r="AE129" s="30"/>
      <c r="AF129" s="66">
        <f t="shared" si="60"/>
        <v>58</v>
      </c>
      <c r="AG129" s="66">
        <f t="shared" si="61"/>
        <v>21</v>
      </c>
      <c r="AH129" s="66">
        <f t="shared" si="62"/>
        <v>0</v>
      </c>
    </row>
    <row r="130" s="13" customFormat="1" ht="50" customHeight="1" spans="1:34">
      <c r="A130" s="23">
        <v>111</v>
      </c>
      <c r="B130" s="23">
        <v>19</v>
      </c>
      <c r="C130" s="23" t="s">
        <v>313</v>
      </c>
      <c r="D130" s="23" t="s">
        <v>38</v>
      </c>
      <c r="E130" s="23" t="s">
        <v>39</v>
      </c>
      <c r="F130" s="23"/>
      <c r="G130" s="23" t="s">
        <v>176</v>
      </c>
      <c r="H130" s="23" t="s">
        <v>20</v>
      </c>
      <c r="I130" s="23" t="s">
        <v>35</v>
      </c>
      <c r="J130" s="30">
        <v>120</v>
      </c>
      <c r="K130" s="31">
        <v>120</v>
      </c>
      <c r="L130" s="31">
        <v>80</v>
      </c>
      <c r="M130" s="31">
        <v>40</v>
      </c>
      <c r="N130" s="31"/>
      <c r="O130" s="31"/>
      <c r="P130" s="31">
        <v>112.67</v>
      </c>
      <c r="Q130" s="31">
        <v>75.1133333333333</v>
      </c>
      <c r="R130" s="31">
        <v>37.5566666666667</v>
      </c>
      <c r="S130" s="31"/>
      <c r="T130" s="31"/>
      <c r="U130" s="74">
        <v>80.155</v>
      </c>
      <c r="V130" s="75">
        <v>57.525</v>
      </c>
      <c r="W130" s="75">
        <v>22.63</v>
      </c>
      <c r="X130" s="46"/>
      <c r="Y130" s="31">
        <f t="shared" si="82"/>
        <v>80.155</v>
      </c>
      <c r="Z130" s="31">
        <f t="shared" si="83"/>
        <v>57.525</v>
      </c>
      <c r="AA130" s="31">
        <f t="shared" si="84"/>
        <v>22.63</v>
      </c>
      <c r="AB130" s="31">
        <f t="shared" si="85"/>
        <v>0</v>
      </c>
      <c r="AC130" s="65">
        <f t="shared" si="75"/>
        <v>0.332041666666667</v>
      </c>
      <c r="AD130" s="67" t="s">
        <v>314</v>
      </c>
      <c r="AE130" s="30"/>
      <c r="AF130" s="66">
        <f t="shared" si="60"/>
        <v>58</v>
      </c>
      <c r="AG130" s="66">
        <f t="shared" si="61"/>
        <v>23</v>
      </c>
      <c r="AH130" s="66">
        <f t="shared" si="62"/>
        <v>0</v>
      </c>
    </row>
    <row r="131" s="13" customFormat="1" ht="50" customHeight="1" spans="1:34">
      <c r="A131" s="23">
        <v>112</v>
      </c>
      <c r="B131" s="23">
        <v>20</v>
      </c>
      <c r="C131" s="23" t="s">
        <v>315</v>
      </c>
      <c r="D131" s="23" t="s">
        <v>38</v>
      </c>
      <c r="E131" s="23" t="s">
        <v>39</v>
      </c>
      <c r="F131" s="23"/>
      <c r="G131" s="23" t="s">
        <v>129</v>
      </c>
      <c r="H131" s="23" t="s">
        <v>20</v>
      </c>
      <c r="I131" s="23" t="s">
        <v>35</v>
      </c>
      <c r="J131" s="30">
        <v>21</v>
      </c>
      <c r="K131" s="31">
        <v>21</v>
      </c>
      <c r="L131" s="31">
        <v>11</v>
      </c>
      <c r="M131" s="31">
        <v>10</v>
      </c>
      <c r="N131" s="31"/>
      <c r="O131" s="31"/>
      <c r="P131" s="31">
        <v>20</v>
      </c>
      <c r="Q131" s="31">
        <v>10.4761904761905</v>
      </c>
      <c r="R131" s="31">
        <v>9.52380952380952</v>
      </c>
      <c r="S131" s="31"/>
      <c r="T131" s="31"/>
      <c r="U131" s="45">
        <v>15.36</v>
      </c>
      <c r="V131" s="46">
        <v>7.86</v>
      </c>
      <c r="W131" s="46">
        <v>7.5</v>
      </c>
      <c r="X131" s="46"/>
      <c r="Y131" s="31">
        <f t="shared" si="82"/>
        <v>15.36</v>
      </c>
      <c r="Z131" s="31">
        <f t="shared" si="83"/>
        <v>7.86</v>
      </c>
      <c r="AA131" s="31">
        <f t="shared" si="84"/>
        <v>7.5</v>
      </c>
      <c r="AB131" s="31">
        <f t="shared" si="85"/>
        <v>0</v>
      </c>
      <c r="AC131" s="65">
        <f t="shared" si="75"/>
        <v>0.268571428571429</v>
      </c>
      <c r="AD131" s="67" t="s">
        <v>316</v>
      </c>
      <c r="AE131" s="30"/>
      <c r="AF131" s="66">
        <f t="shared" si="60"/>
        <v>8</v>
      </c>
      <c r="AG131" s="66">
        <f t="shared" si="61"/>
        <v>8</v>
      </c>
      <c r="AH131" s="66">
        <f t="shared" si="62"/>
        <v>0</v>
      </c>
    </row>
    <row r="132" s="13" customFormat="1" ht="50" customHeight="1" spans="1:34">
      <c r="A132" s="23">
        <v>113</v>
      </c>
      <c r="B132" s="23">
        <v>21</v>
      </c>
      <c r="C132" s="23" t="s">
        <v>317</v>
      </c>
      <c r="D132" s="23" t="s">
        <v>26</v>
      </c>
      <c r="E132" s="23" t="s">
        <v>39</v>
      </c>
      <c r="F132" s="23"/>
      <c r="G132" s="23" t="s">
        <v>129</v>
      </c>
      <c r="H132" s="23" t="s">
        <v>20</v>
      </c>
      <c r="I132" s="23" t="s">
        <v>44</v>
      </c>
      <c r="J132" s="30">
        <v>20</v>
      </c>
      <c r="K132" s="31">
        <v>20</v>
      </c>
      <c r="L132" s="31">
        <v>20</v>
      </c>
      <c r="M132" s="31"/>
      <c r="N132" s="31"/>
      <c r="O132" s="31"/>
      <c r="P132" s="31">
        <v>20</v>
      </c>
      <c r="Q132" s="31">
        <v>20</v>
      </c>
      <c r="R132" s="31"/>
      <c r="S132" s="31"/>
      <c r="T132" s="31"/>
      <c r="U132" s="45">
        <v>12.73</v>
      </c>
      <c r="V132" s="46">
        <v>12.73</v>
      </c>
      <c r="W132" s="46"/>
      <c r="X132" s="46"/>
      <c r="Y132" s="31">
        <f t="shared" si="82"/>
        <v>12.73</v>
      </c>
      <c r="Z132" s="31">
        <f t="shared" si="83"/>
        <v>12.73</v>
      </c>
      <c r="AA132" s="31">
        <f t="shared" si="84"/>
        <v>0</v>
      </c>
      <c r="AB132" s="31">
        <f t="shared" si="85"/>
        <v>0</v>
      </c>
      <c r="AC132" s="65">
        <f t="shared" si="75"/>
        <v>0.3635</v>
      </c>
      <c r="AD132" s="67" t="s">
        <v>318</v>
      </c>
      <c r="AE132" s="30"/>
      <c r="AF132" s="66">
        <f t="shared" si="60"/>
        <v>13</v>
      </c>
      <c r="AG132" s="66">
        <f t="shared" si="61"/>
        <v>0</v>
      </c>
      <c r="AH132" s="66">
        <f t="shared" si="62"/>
        <v>0</v>
      </c>
    </row>
    <row r="133" s="13" customFormat="1" ht="50" customHeight="1" spans="1:34">
      <c r="A133" s="23">
        <v>114</v>
      </c>
      <c r="B133" s="23">
        <v>22</v>
      </c>
      <c r="C133" s="23" t="s">
        <v>319</v>
      </c>
      <c r="D133" s="23" t="s">
        <v>26</v>
      </c>
      <c r="E133" s="23" t="s">
        <v>39</v>
      </c>
      <c r="F133" s="23"/>
      <c r="G133" s="23" t="s">
        <v>129</v>
      </c>
      <c r="H133" s="23" t="s">
        <v>20</v>
      </c>
      <c r="I133" s="23" t="s">
        <v>44</v>
      </c>
      <c r="J133" s="30">
        <v>20</v>
      </c>
      <c r="K133" s="31">
        <v>20</v>
      </c>
      <c r="L133" s="31">
        <v>20</v>
      </c>
      <c r="M133" s="31"/>
      <c r="N133" s="31"/>
      <c r="O133" s="31"/>
      <c r="P133" s="31">
        <v>20</v>
      </c>
      <c r="Q133" s="31">
        <v>20</v>
      </c>
      <c r="R133" s="31"/>
      <c r="S133" s="31"/>
      <c r="T133" s="31"/>
      <c r="U133" s="45">
        <v>14.975</v>
      </c>
      <c r="V133" s="46">
        <v>14.975</v>
      </c>
      <c r="W133" s="46"/>
      <c r="X133" s="46"/>
      <c r="Y133" s="31">
        <f t="shared" si="82"/>
        <v>14.975</v>
      </c>
      <c r="Z133" s="31">
        <f t="shared" si="83"/>
        <v>14.975</v>
      </c>
      <c r="AA133" s="31">
        <f t="shared" si="84"/>
        <v>0</v>
      </c>
      <c r="AB133" s="31">
        <f t="shared" si="85"/>
        <v>0</v>
      </c>
      <c r="AC133" s="65">
        <f t="shared" ref="AC133:AC150" si="86">-(Y133-K133)/K133</f>
        <v>0.25125</v>
      </c>
      <c r="AD133" s="67" t="s">
        <v>320</v>
      </c>
      <c r="AE133" s="30"/>
      <c r="AF133" s="66">
        <f t="shared" si="60"/>
        <v>15</v>
      </c>
      <c r="AG133" s="66">
        <f t="shared" si="61"/>
        <v>0</v>
      </c>
      <c r="AH133" s="66">
        <f t="shared" si="62"/>
        <v>0</v>
      </c>
    </row>
    <row r="134" s="13" customFormat="1" ht="50" customHeight="1" spans="1:34">
      <c r="A134" s="23">
        <v>115</v>
      </c>
      <c r="B134" s="23">
        <v>23</v>
      </c>
      <c r="C134" s="23" t="s">
        <v>321</v>
      </c>
      <c r="D134" s="23" t="s">
        <v>26</v>
      </c>
      <c r="E134" s="23" t="s">
        <v>39</v>
      </c>
      <c r="F134" s="23"/>
      <c r="G134" s="23" t="s">
        <v>129</v>
      </c>
      <c r="H134" s="23" t="s">
        <v>20</v>
      </c>
      <c r="I134" s="23" t="s">
        <v>44</v>
      </c>
      <c r="J134" s="30">
        <v>46</v>
      </c>
      <c r="K134" s="31">
        <v>46</v>
      </c>
      <c r="L134" s="31">
        <v>46</v>
      </c>
      <c r="M134" s="31"/>
      <c r="N134" s="31"/>
      <c r="O134" s="31"/>
      <c r="P134" s="31">
        <v>25</v>
      </c>
      <c r="Q134" s="31">
        <v>25</v>
      </c>
      <c r="R134" s="31"/>
      <c r="S134" s="31"/>
      <c r="T134" s="31"/>
      <c r="U134" s="76">
        <v>24.14</v>
      </c>
      <c r="V134" s="77">
        <v>24.14</v>
      </c>
      <c r="W134" s="46"/>
      <c r="X134" s="46"/>
      <c r="Y134" s="31">
        <f t="shared" si="82"/>
        <v>24.14</v>
      </c>
      <c r="Z134" s="31">
        <f t="shared" si="83"/>
        <v>24.14</v>
      </c>
      <c r="AA134" s="31">
        <f t="shared" si="84"/>
        <v>0</v>
      </c>
      <c r="AB134" s="31">
        <f t="shared" si="85"/>
        <v>0</v>
      </c>
      <c r="AC134" s="65">
        <f t="shared" si="86"/>
        <v>0.475217391304348</v>
      </c>
      <c r="AD134" s="67" t="s">
        <v>322</v>
      </c>
      <c r="AE134" s="30"/>
      <c r="AF134" s="66">
        <f t="shared" si="60"/>
        <v>24</v>
      </c>
      <c r="AG134" s="66">
        <f t="shared" si="61"/>
        <v>0</v>
      </c>
      <c r="AH134" s="66">
        <f t="shared" si="62"/>
        <v>0</v>
      </c>
    </row>
    <row r="135" s="13" customFormat="1" ht="50" customHeight="1" spans="1:34">
      <c r="A135" s="23">
        <v>116</v>
      </c>
      <c r="B135" s="23">
        <v>24</v>
      </c>
      <c r="C135" s="23" t="s">
        <v>323</v>
      </c>
      <c r="D135" s="23" t="s">
        <v>38</v>
      </c>
      <c r="E135" s="23" t="s">
        <v>98</v>
      </c>
      <c r="F135" s="23"/>
      <c r="G135" s="23" t="s">
        <v>242</v>
      </c>
      <c r="H135" s="23" t="s">
        <v>20</v>
      </c>
      <c r="I135" s="23" t="s">
        <v>44</v>
      </c>
      <c r="J135" s="30">
        <v>280</v>
      </c>
      <c r="K135" s="31">
        <v>280</v>
      </c>
      <c r="L135" s="31">
        <v>280</v>
      </c>
      <c r="M135" s="31"/>
      <c r="N135" s="31"/>
      <c r="O135" s="31"/>
      <c r="P135" s="31">
        <v>56.67</v>
      </c>
      <c r="Q135" s="31">
        <v>56.67</v>
      </c>
      <c r="R135" s="31"/>
      <c r="S135" s="31"/>
      <c r="T135" s="31"/>
      <c r="U135" s="59">
        <v>53.92</v>
      </c>
      <c r="V135" s="59">
        <v>53.92</v>
      </c>
      <c r="W135" s="60"/>
      <c r="X135" s="46"/>
      <c r="Y135" s="31">
        <f t="shared" si="82"/>
        <v>53.92</v>
      </c>
      <c r="Z135" s="31">
        <f t="shared" si="83"/>
        <v>53.92</v>
      </c>
      <c r="AA135" s="31">
        <f t="shared" si="84"/>
        <v>0</v>
      </c>
      <c r="AB135" s="31">
        <f t="shared" si="85"/>
        <v>0</v>
      </c>
      <c r="AC135" s="65">
        <f t="shared" si="86"/>
        <v>0.807428571428571</v>
      </c>
      <c r="AD135" s="67" t="s">
        <v>324</v>
      </c>
      <c r="AE135" s="30"/>
      <c r="AF135" s="66">
        <f t="shared" si="60"/>
        <v>54</v>
      </c>
      <c r="AG135" s="66">
        <f t="shared" si="61"/>
        <v>0</v>
      </c>
      <c r="AH135" s="66">
        <f t="shared" si="62"/>
        <v>0</v>
      </c>
    </row>
    <row r="136" s="13" customFormat="1" ht="50" customHeight="1" spans="1:34">
      <c r="A136" s="23">
        <v>117</v>
      </c>
      <c r="B136" s="23">
        <v>25</v>
      </c>
      <c r="C136" s="23" t="s">
        <v>325</v>
      </c>
      <c r="D136" s="23" t="s">
        <v>38</v>
      </c>
      <c r="E136" s="23" t="s">
        <v>98</v>
      </c>
      <c r="F136" s="23"/>
      <c r="G136" s="23" t="s">
        <v>242</v>
      </c>
      <c r="H136" s="23" t="s">
        <v>20</v>
      </c>
      <c r="I136" s="23" t="s">
        <v>35</v>
      </c>
      <c r="J136" s="30">
        <v>412</v>
      </c>
      <c r="K136" s="31">
        <v>412</v>
      </c>
      <c r="L136" s="31">
        <v>207</v>
      </c>
      <c r="M136" s="31">
        <v>205</v>
      </c>
      <c r="N136" s="31"/>
      <c r="O136" s="31"/>
      <c r="P136" s="31">
        <v>60</v>
      </c>
      <c r="Q136" s="31">
        <v>30.1456310679612</v>
      </c>
      <c r="R136" s="31">
        <v>29.8543689320388</v>
      </c>
      <c r="S136" s="31"/>
      <c r="T136" s="31"/>
      <c r="U136" s="79">
        <v>55.71</v>
      </c>
      <c r="V136" s="79">
        <v>26.375</v>
      </c>
      <c r="W136" s="80">
        <v>29.335</v>
      </c>
      <c r="X136" s="46"/>
      <c r="Y136" s="31">
        <f t="shared" si="82"/>
        <v>55.71</v>
      </c>
      <c r="Z136" s="31">
        <f t="shared" si="83"/>
        <v>26.375</v>
      </c>
      <c r="AA136" s="31">
        <f t="shared" si="84"/>
        <v>29.335</v>
      </c>
      <c r="AB136" s="31">
        <f t="shared" si="85"/>
        <v>0</v>
      </c>
      <c r="AC136" s="65">
        <f t="shared" si="86"/>
        <v>0.864781553398058</v>
      </c>
      <c r="AD136" s="67" t="s">
        <v>326</v>
      </c>
      <c r="AE136" s="30"/>
      <c r="AF136" s="66">
        <f t="shared" ref="AF136:AF150" si="87">ROUND(V136,0)</f>
        <v>26</v>
      </c>
      <c r="AG136" s="66">
        <f t="shared" ref="AG136:AG150" si="88">ROUND(W136,0)</f>
        <v>29</v>
      </c>
      <c r="AH136" s="66">
        <f t="shared" ref="AH136:AH150" si="89">ROUND(X136,0)</f>
        <v>0</v>
      </c>
    </row>
    <row r="137" s="13" customFormat="1" ht="50" customHeight="1" spans="1:34">
      <c r="A137" s="23">
        <v>118</v>
      </c>
      <c r="B137" s="23">
        <v>26</v>
      </c>
      <c r="C137" s="23" t="s">
        <v>327</v>
      </c>
      <c r="D137" s="23" t="s">
        <v>38</v>
      </c>
      <c r="E137" s="23" t="s">
        <v>98</v>
      </c>
      <c r="F137" s="23"/>
      <c r="G137" s="23" t="s">
        <v>176</v>
      </c>
      <c r="H137" s="23" t="s">
        <v>20</v>
      </c>
      <c r="I137" s="23" t="s">
        <v>35</v>
      </c>
      <c r="J137" s="30">
        <v>60</v>
      </c>
      <c r="K137" s="31">
        <v>60</v>
      </c>
      <c r="L137" s="31">
        <v>28</v>
      </c>
      <c r="M137" s="31">
        <v>32</v>
      </c>
      <c r="N137" s="31"/>
      <c r="O137" s="31"/>
      <c r="P137" s="31">
        <v>60</v>
      </c>
      <c r="Q137" s="31">
        <v>28</v>
      </c>
      <c r="R137" s="31">
        <v>32</v>
      </c>
      <c r="S137" s="31"/>
      <c r="T137" s="31"/>
      <c r="U137" s="45">
        <v>45.11</v>
      </c>
      <c r="V137" s="46">
        <v>20.868</v>
      </c>
      <c r="W137" s="46">
        <v>24.242</v>
      </c>
      <c r="X137" s="46"/>
      <c r="Y137" s="31">
        <f t="shared" si="82"/>
        <v>45.11</v>
      </c>
      <c r="Z137" s="31">
        <f t="shared" si="83"/>
        <v>20.868</v>
      </c>
      <c r="AA137" s="31">
        <f t="shared" si="84"/>
        <v>24.242</v>
      </c>
      <c r="AB137" s="31">
        <f t="shared" si="85"/>
        <v>0</v>
      </c>
      <c r="AC137" s="65">
        <f t="shared" si="86"/>
        <v>0.248166666666667</v>
      </c>
      <c r="AD137" s="67" t="s">
        <v>328</v>
      </c>
      <c r="AE137" s="30"/>
      <c r="AF137" s="66">
        <f t="shared" si="87"/>
        <v>21</v>
      </c>
      <c r="AG137" s="66">
        <f t="shared" si="88"/>
        <v>24</v>
      </c>
      <c r="AH137" s="66">
        <f t="shared" si="89"/>
        <v>0</v>
      </c>
    </row>
    <row r="138" s="13" customFormat="1" ht="50" customHeight="1" spans="1:34">
      <c r="A138" s="23">
        <v>119</v>
      </c>
      <c r="B138" s="23">
        <v>27</v>
      </c>
      <c r="C138" s="23" t="s">
        <v>329</v>
      </c>
      <c r="D138" s="23" t="s">
        <v>38</v>
      </c>
      <c r="E138" s="23" t="s">
        <v>98</v>
      </c>
      <c r="F138" s="23"/>
      <c r="G138" s="23" t="s">
        <v>242</v>
      </c>
      <c r="H138" s="23" t="s">
        <v>20</v>
      </c>
      <c r="I138" s="23" t="s">
        <v>35</v>
      </c>
      <c r="J138" s="30">
        <v>124</v>
      </c>
      <c r="K138" s="31">
        <v>124</v>
      </c>
      <c r="L138" s="31">
        <v>70</v>
      </c>
      <c r="M138" s="31">
        <v>54</v>
      </c>
      <c r="N138" s="31"/>
      <c r="O138" s="31"/>
      <c r="P138" s="31">
        <v>88.33</v>
      </c>
      <c r="Q138" s="31">
        <v>49.8637096774194</v>
      </c>
      <c r="R138" s="31">
        <v>38.4662903225806</v>
      </c>
      <c r="S138" s="31"/>
      <c r="T138" s="31"/>
      <c r="U138" s="59">
        <v>81.1</v>
      </c>
      <c r="V138" s="60">
        <v>42.25</v>
      </c>
      <c r="W138" s="60">
        <v>38.85</v>
      </c>
      <c r="X138" s="46"/>
      <c r="Y138" s="31">
        <f t="shared" si="82"/>
        <v>81.1</v>
      </c>
      <c r="Z138" s="31">
        <f t="shared" si="83"/>
        <v>42.25</v>
      </c>
      <c r="AA138" s="31">
        <f t="shared" si="84"/>
        <v>38.85</v>
      </c>
      <c r="AB138" s="31">
        <f t="shared" si="85"/>
        <v>0</v>
      </c>
      <c r="AC138" s="65">
        <f t="shared" si="86"/>
        <v>0.345967741935484</v>
      </c>
      <c r="AD138" s="67" t="s">
        <v>330</v>
      </c>
      <c r="AE138" s="30"/>
      <c r="AF138" s="66">
        <f t="shared" si="87"/>
        <v>42</v>
      </c>
      <c r="AG138" s="66">
        <f t="shared" si="88"/>
        <v>39</v>
      </c>
      <c r="AH138" s="66">
        <f t="shared" si="89"/>
        <v>0</v>
      </c>
    </row>
    <row r="139" s="13" customFormat="1" ht="115" customHeight="1" spans="1:34">
      <c r="A139" s="23">
        <v>120</v>
      </c>
      <c r="B139" s="23">
        <v>28</v>
      </c>
      <c r="C139" s="23" t="s">
        <v>331</v>
      </c>
      <c r="D139" s="23" t="s">
        <v>26</v>
      </c>
      <c r="E139" s="23" t="s">
        <v>332</v>
      </c>
      <c r="F139" s="23"/>
      <c r="G139" s="23" t="s">
        <v>210</v>
      </c>
      <c r="H139" s="23" t="s">
        <v>20</v>
      </c>
      <c r="I139" s="23" t="s">
        <v>44</v>
      </c>
      <c r="J139" s="30">
        <v>100</v>
      </c>
      <c r="K139" s="31">
        <v>50</v>
      </c>
      <c r="L139" s="31">
        <v>50</v>
      </c>
      <c r="M139" s="31"/>
      <c r="N139" s="31"/>
      <c r="O139" s="31">
        <v>50</v>
      </c>
      <c r="P139" s="31">
        <v>21.67</v>
      </c>
      <c r="Q139" s="31">
        <v>21.67</v>
      </c>
      <c r="R139" s="31"/>
      <c r="S139" s="31"/>
      <c r="T139" s="31">
        <f>ROUND(O139*(1-AC139),0)</f>
        <v>21</v>
      </c>
      <c r="U139" s="45">
        <v>21</v>
      </c>
      <c r="V139" s="77">
        <v>21</v>
      </c>
      <c r="W139" s="46"/>
      <c r="X139" s="46"/>
      <c r="Y139" s="31">
        <f t="shared" si="82"/>
        <v>21</v>
      </c>
      <c r="Z139" s="31">
        <f t="shared" si="83"/>
        <v>21</v>
      </c>
      <c r="AA139" s="31">
        <f t="shared" si="84"/>
        <v>0</v>
      </c>
      <c r="AB139" s="31">
        <f t="shared" si="85"/>
        <v>0</v>
      </c>
      <c r="AC139" s="65">
        <f t="shared" si="86"/>
        <v>0.58</v>
      </c>
      <c r="AD139" s="67" t="s">
        <v>333</v>
      </c>
      <c r="AE139" s="30"/>
      <c r="AF139" s="66">
        <f t="shared" si="87"/>
        <v>21</v>
      </c>
      <c r="AG139" s="66">
        <f t="shared" si="88"/>
        <v>0</v>
      </c>
      <c r="AH139" s="66">
        <f t="shared" si="89"/>
        <v>0</v>
      </c>
    </row>
    <row r="140" s="13" customFormat="1" ht="50" customHeight="1" spans="1:34">
      <c r="A140" s="23">
        <v>121</v>
      </c>
      <c r="B140" s="23">
        <v>29</v>
      </c>
      <c r="C140" s="23" t="s">
        <v>334</v>
      </c>
      <c r="D140" s="23" t="s">
        <v>38</v>
      </c>
      <c r="E140" s="23" t="s">
        <v>335</v>
      </c>
      <c r="F140" s="23"/>
      <c r="G140" s="23" t="s">
        <v>210</v>
      </c>
      <c r="H140" s="23" t="s">
        <v>20</v>
      </c>
      <c r="I140" s="23" t="s">
        <v>44</v>
      </c>
      <c r="J140" s="30">
        <v>24</v>
      </c>
      <c r="K140" s="31">
        <v>24</v>
      </c>
      <c r="L140" s="31">
        <v>24</v>
      </c>
      <c r="M140" s="31"/>
      <c r="N140" s="31"/>
      <c r="O140" s="31"/>
      <c r="P140" s="31">
        <v>21.33</v>
      </c>
      <c r="Q140" s="31">
        <v>21.33</v>
      </c>
      <c r="R140" s="31"/>
      <c r="S140" s="31"/>
      <c r="T140" s="31"/>
      <c r="U140" s="45">
        <v>16.15</v>
      </c>
      <c r="V140" s="46">
        <v>16.1514</v>
      </c>
      <c r="W140" s="46"/>
      <c r="X140" s="46"/>
      <c r="Y140" s="31">
        <f t="shared" si="82"/>
        <v>16.15</v>
      </c>
      <c r="Z140" s="31">
        <f t="shared" si="83"/>
        <v>16.1514</v>
      </c>
      <c r="AA140" s="31">
        <f t="shared" si="84"/>
        <v>0</v>
      </c>
      <c r="AB140" s="31">
        <f t="shared" si="85"/>
        <v>0</v>
      </c>
      <c r="AC140" s="65">
        <f t="shared" si="86"/>
        <v>0.327083333333333</v>
      </c>
      <c r="AD140" s="67" t="s">
        <v>336</v>
      </c>
      <c r="AE140" s="30"/>
      <c r="AF140" s="66">
        <f t="shared" si="87"/>
        <v>16</v>
      </c>
      <c r="AG140" s="66">
        <f t="shared" si="88"/>
        <v>0</v>
      </c>
      <c r="AH140" s="66">
        <f t="shared" si="89"/>
        <v>0</v>
      </c>
    </row>
    <row r="141" s="13" customFormat="1" ht="77" customHeight="1" spans="1:34">
      <c r="A141" s="23">
        <v>122</v>
      </c>
      <c r="B141" s="23">
        <v>30</v>
      </c>
      <c r="C141" s="23" t="s">
        <v>337</v>
      </c>
      <c r="D141" s="23" t="s">
        <v>26</v>
      </c>
      <c r="E141" s="23" t="s">
        <v>338</v>
      </c>
      <c r="F141" s="23"/>
      <c r="G141" s="23" t="s">
        <v>242</v>
      </c>
      <c r="H141" s="23" t="s">
        <v>20</v>
      </c>
      <c r="I141" s="23" t="s">
        <v>44</v>
      </c>
      <c r="J141" s="30">
        <v>50</v>
      </c>
      <c r="K141" s="31">
        <v>50</v>
      </c>
      <c r="L141" s="31">
        <v>50</v>
      </c>
      <c r="M141" s="31"/>
      <c r="N141" s="31"/>
      <c r="O141" s="31"/>
      <c r="P141" s="31">
        <v>31</v>
      </c>
      <c r="Q141" s="31">
        <v>31</v>
      </c>
      <c r="R141" s="31"/>
      <c r="S141" s="31"/>
      <c r="T141" s="31"/>
      <c r="U141" s="45">
        <v>29.15</v>
      </c>
      <c r="V141" s="77">
        <v>29.15</v>
      </c>
      <c r="W141" s="46"/>
      <c r="X141" s="46"/>
      <c r="Y141" s="31">
        <f t="shared" si="82"/>
        <v>29.15</v>
      </c>
      <c r="Z141" s="31">
        <f t="shared" si="83"/>
        <v>29.15</v>
      </c>
      <c r="AA141" s="31">
        <f t="shared" si="84"/>
        <v>0</v>
      </c>
      <c r="AB141" s="31">
        <f t="shared" si="85"/>
        <v>0</v>
      </c>
      <c r="AC141" s="65">
        <f t="shared" si="86"/>
        <v>0.417</v>
      </c>
      <c r="AD141" s="67" t="s">
        <v>339</v>
      </c>
      <c r="AE141" s="30"/>
      <c r="AF141" s="66">
        <f t="shared" si="87"/>
        <v>29</v>
      </c>
      <c r="AG141" s="66">
        <f t="shared" si="88"/>
        <v>0</v>
      </c>
      <c r="AH141" s="66">
        <f t="shared" si="89"/>
        <v>0</v>
      </c>
    </row>
    <row r="142" s="13" customFormat="1" ht="50" customHeight="1" spans="1:34">
      <c r="A142" s="23">
        <v>123</v>
      </c>
      <c r="B142" s="23">
        <v>31</v>
      </c>
      <c r="C142" s="23" t="s">
        <v>340</v>
      </c>
      <c r="D142" s="23" t="s">
        <v>26</v>
      </c>
      <c r="E142" s="23" t="s">
        <v>341</v>
      </c>
      <c r="F142" s="23"/>
      <c r="G142" s="23" t="s">
        <v>210</v>
      </c>
      <c r="H142" s="23" t="s">
        <v>20</v>
      </c>
      <c r="I142" s="23" t="s">
        <v>44</v>
      </c>
      <c r="J142" s="30">
        <v>30</v>
      </c>
      <c r="K142" s="31">
        <v>14.1</v>
      </c>
      <c r="L142" s="31">
        <v>14.1</v>
      </c>
      <c r="M142" s="31"/>
      <c r="N142" s="31"/>
      <c r="O142" s="31">
        <v>15.9</v>
      </c>
      <c r="P142" s="31">
        <v>13.4</v>
      </c>
      <c r="Q142" s="31">
        <v>13.4</v>
      </c>
      <c r="R142" s="31"/>
      <c r="S142" s="31"/>
      <c r="T142" s="31">
        <f t="shared" ref="T142:T150" si="90">ROUND(O142*(1-AC142),0)</f>
        <v>12</v>
      </c>
      <c r="U142" s="45">
        <v>10.8</v>
      </c>
      <c r="V142" s="46">
        <v>10.8</v>
      </c>
      <c r="W142" s="46"/>
      <c r="X142" s="46"/>
      <c r="Y142" s="31">
        <f t="shared" si="82"/>
        <v>10.8</v>
      </c>
      <c r="Z142" s="31">
        <f t="shared" si="83"/>
        <v>10.8</v>
      </c>
      <c r="AA142" s="31">
        <f t="shared" si="84"/>
        <v>0</v>
      </c>
      <c r="AB142" s="31">
        <f t="shared" si="85"/>
        <v>0</v>
      </c>
      <c r="AC142" s="65">
        <f t="shared" si="86"/>
        <v>0.234042553191489</v>
      </c>
      <c r="AD142" s="67" t="s">
        <v>342</v>
      </c>
      <c r="AE142" s="30"/>
      <c r="AF142" s="66">
        <f t="shared" si="87"/>
        <v>11</v>
      </c>
      <c r="AG142" s="66">
        <f t="shared" si="88"/>
        <v>0</v>
      </c>
      <c r="AH142" s="66">
        <f t="shared" si="89"/>
        <v>0</v>
      </c>
    </row>
    <row r="143" s="13" customFormat="1" ht="50" customHeight="1" spans="1:34">
      <c r="A143" s="23">
        <v>124</v>
      </c>
      <c r="B143" s="23">
        <v>32</v>
      </c>
      <c r="C143" s="23" t="s">
        <v>343</v>
      </c>
      <c r="D143" s="23" t="s">
        <v>26</v>
      </c>
      <c r="E143" s="23" t="s">
        <v>341</v>
      </c>
      <c r="F143" s="23"/>
      <c r="G143" s="23" t="s">
        <v>210</v>
      </c>
      <c r="H143" s="23" t="s">
        <v>20</v>
      </c>
      <c r="I143" s="23" t="s">
        <v>44</v>
      </c>
      <c r="J143" s="30">
        <v>30</v>
      </c>
      <c r="K143" s="31">
        <v>14.1</v>
      </c>
      <c r="L143" s="31">
        <v>14.1</v>
      </c>
      <c r="M143" s="31"/>
      <c r="N143" s="31"/>
      <c r="O143" s="31">
        <v>15.9</v>
      </c>
      <c r="P143" s="31">
        <v>13.4</v>
      </c>
      <c r="Q143" s="31">
        <v>13.4</v>
      </c>
      <c r="R143" s="31"/>
      <c r="S143" s="31"/>
      <c r="T143" s="31">
        <f t="shared" si="90"/>
        <v>12</v>
      </c>
      <c r="U143" s="45">
        <v>10.8</v>
      </c>
      <c r="V143" s="46">
        <v>10.8</v>
      </c>
      <c r="W143" s="46"/>
      <c r="X143" s="46"/>
      <c r="Y143" s="31">
        <f t="shared" si="82"/>
        <v>10.8</v>
      </c>
      <c r="Z143" s="31">
        <f t="shared" si="83"/>
        <v>10.8</v>
      </c>
      <c r="AA143" s="31">
        <f t="shared" si="84"/>
        <v>0</v>
      </c>
      <c r="AB143" s="31">
        <f t="shared" si="85"/>
        <v>0</v>
      </c>
      <c r="AC143" s="65">
        <f t="shared" si="86"/>
        <v>0.234042553191489</v>
      </c>
      <c r="AD143" s="67" t="s">
        <v>342</v>
      </c>
      <c r="AE143" s="30"/>
      <c r="AF143" s="66">
        <f t="shared" si="87"/>
        <v>11</v>
      </c>
      <c r="AG143" s="66">
        <f t="shared" si="88"/>
        <v>0</v>
      </c>
      <c r="AH143" s="66">
        <f t="shared" si="89"/>
        <v>0</v>
      </c>
    </row>
    <row r="144" s="13" customFormat="1" ht="50" customHeight="1" spans="1:34">
      <c r="A144" s="23">
        <v>125</v>
      </c>
      <c r="B144" s="23">
        <v>33</v>
      </c>
      <c r="C144" s="23" t="s">
        <v>344</v>
      </c>
      <c r="D144" s="23" t="s">
        <v>38</v>
      </c>
      <c r="E144" s="23" t="s">
        <v>345</v>
      </c>
      <c r="F144" s="23"/>
      <c r="G144" s="23" t="s">
        <v>210</v>
      </c>
      <c r="H144" s="23" t="s">
        <v>20</v>
      </c>
      <c r="I144" s="23" t="s">
        <v>44</v>
      </c>
      <c r="J144" s="30">
        <v>15</v>
      </c>
      <c r="K144" s="31">
        <v>15</v>
      </c>
      <c r="L144" s="31">
        <v>15</v>
      </c>
      <c r="M144" s="31"/>
      <c r="N144" s="31"/>
      <c r="O144" s="31"/>
      <c r="P144" s="31">
        <v>17.33</v>
      </c>
      <c r="Q144" s="31">
        <v>17.33</v>
      </c>
      <c r="R144" s="31"/>
      <c r="S144" s="31"/>
      <c r="T144" s="31">
        <f>ROUND(U144/0.8*0.2,0)</f>
        <v>3</v>
      </c>
      <c r="U144" s="45">
        <v>13.61</v>
      </c>
      <c r="V144" s="46">
        <v>13.61</v>
      </c>
      <c r="W144" s="46"/>
      <c r="X144" s="46"/>
      <c r="Y144" s="31">
        <f t="shared" si="82"/>
        <v>13.61</v>
      </c>
      <c r="Z144" s="31">
        <f t="shared" si="83"/>
        <v>13.61</v>
      </c>
      <c r="AA144" s="31">
        <f t="shared" si="84"/>
        <v>0</v>
      </c>
      <c r="AB144" s="31">
        <f t="shared" si="85"/>
        <v>0</v>
      </c>
      <c r="AC144" s="65">
        <f t="shared" si="86"/>
        <v>0.0926666666666667</v>
      </c>
      <c r="AD144" s="67" t="s">
        <v>346</v>
      </c>
      <c r="AE144" s="30" t="s">
        <v>347</v>
      </c>
      <c r="AF144" s="66">
        <f t="shared" si="87"/>
        <v>14</v>
      </c>
      <c r="AG144" s="66">
        <f t="shared" si="88"/>
        <v>0</v>
      </c>
      <c r="AH144" s="66">
        <f t="shared" si="89"/>
        <v>0</v>
      </c>
    </row>
    <row r="145" s="13" customFormat="1" ht="50" customHeight="1" spans="1:34">
      <c r="A145" s="23">
        <v>126</v>
      </c>
      <c r="B145" s="23">
        <v>34</v>
      </c>
      <c r="C145" s="23" t="s">
        <v>348</v>
      </c>
      <c r="D145" s="23" t="s">
        <v>38</v>
      </c>
      <c r="E145" s="23" t="s">
        <v>345</v>
      </c>
      <c r="F145" s="23"/>
      <c r="G145" s="23" t="s">
        <v>210</v>
      </c>
      <c r="H145" s="23" t="s">
        <v>20</v>
      </c>
      <c r="I145" s="23" t="s">
        <v>44</v>
      </c>
      <c r="J145" s="30">
        <v>22.7</v>
      </c>
      <c r="K145" s="31">
        <v>22.7</v>
      </c>
      <c r="L145" s="31">
        <v>22.7</v>
      </c>
      <c r="M145" s="31"/>
      <c r="N145" s="31"/>
      <c r="O145" s="31"/>
      <c r="P145" s="31">
        <v>19.13</v>
      </c>
      <c r="Q145" s="31">
        <v>19.13</v>
      </c>
      <c r="R145" s="31"/>
      <c r="S145" s="31"/>
      <c r="T145" s="31">
        <f>ROUND(U145/0.8*0.2,0)</f>
        <v>4</v>
      </c>
      <c r="U145" s="45">
        <v>16.34</v>
      </c>
      <c r="V145" s="46">
        <v>16.34</v>
      </c>
      <c r="W145" s="46"/>
      <c r="X145" s="46"/>
      <c r="Y145" s="31">
        <f t="shared" si="82"/>
        <v>16.34</v>
      </c>
      <c r="Z145" s="31">
        <f t="shared" si="83"/>
        <v>16.34</v>
      </c>
      <c r="AA145" s="31">
        <f t="shared" si="84"/>
        <v>0</v>
      </c>
      <c r="AB145" s="31">
        <f t="shared" si="85"/>
        <v>0</v>
      </c>
      <c r="AC145" s="65">
        <f t="shared" si="86"/>
        <v>0.280176211453744</v>
      </c>
      <c r="AD145" s="67" t="s">
        <v>349</v>
      </c>
      <c r="AE145" s="30" t="s">
        <v>347</v>
      </c>
      <c r="AF145" s="66">
        <f t="shared" si="87"/>
        <v>16</v>
      </c>
      <c r="AG145" s="66">
        <f t="shared" si="88"/>
        <v>0</v>
      </c>
      <c r="AH145" s="66">
        <f t="shared" si="89"/>
        <v>0</v>
      </c>
    </row>
    <row r="146" s="13" customFormat="1" ht="50" customHeight="1" spans="1:34">
      <c r="A146" s="23">
        <v>127</v>
      </c>
      <c r="B146" s="23">
        <v>35</v>
      </c>
      <c r="C146" s="23" t="s">
        <v>350</v>
      </c>
      <c r="D146" s="23" t="s">
        <v>38</v>
      </c>
      <c r="E146" s="23" t="s">
        <v>345</v>
      </c>
      <c r="F146" s="23"/>
      <c r="G146" s="23" t="s">
        <v>210</v>
      </c>
      <c r="H146" s="23" t="s">
        <v>20</v>
      </c>
      <c r="I146" s="23" t="s">
        <v>44</v>
      </c>
      <c r="J146" s="30">
        <v>30</v>
      </c>
      <c r="K146" s="31">
        <v>30</v>
      </c>
      <c r="L146" s="31">
        <v>30</v>
      </c>
      <c r="M146" s="31"/>
      <c r="N146" s="31"/>
      <c r="O146" s="31"/>
      <c r="P146" s="31">
        <v>25</v>
      </c>
      <c r="Q146" s="31">
        <v>25</v>
      </c>
      <c r="R146" s="31"/>
      <c r="S146" s="31"/>
      <c r="T146" s="31">
        <f>ROUND(U146/0.8*0.2,0)</f>
        <v>5</v>
      </c>
      <c r="U146" s="45">
        <v>20.31</v>
      </c>
      <c r="V146" s="46">
        <v>20.31</v>
      </c>
      <c r="W146" s="46"/>
      <c r="X146" s="46"/>
      <c r="Y146" s="31">
        <f t="shared" si="82"/>
        <v>20.31</v>
      </c>
      <c r="Z146" s="31">
        <f t="shared" si="83"/>
        <v>20.31</v>
      </c>
      <c r="AA146" s="31">
        <f t="shared" si="84"/>
        <v>0</v>
      </c>
      <c r="AB146" s="31">
        <f t="shared" si="85"/>
        <v>0</v>
      </c>
      <c r="AC146" s="65">
        <f t="shared" si="86"/>
        <v>0.323</v>
      </c>
      <c r="AD146" s="67" t="s">
        <v>351</v>
      </c>
      <c r="AE146" s="30" t="s">
        <v>347</v>
      </c>
      <c r="AF146" s="66">
        <f t="shared" si="87"/>
        <v>20</v>
      </c>
      <c r="AG146" s="66">
        <f t="shared" si="88"/>
        <v>0</v>
      </c>
      <c r="AH146" s="66">
        <f t="shared" si="89"/>
        <v>0</v>
      </c>
    </row>
    <row r="147" s="13" customFormat="1" ht="61" customHeight="1" spans="1:34">
      <c r="A147" s="23">
        <v>128</v>
      </c>
      <c r="B147" s="23">
        <v>36</v>
      </c>
      <c r="C147" s="23" t="s">
        <v>352</v>
      </c>
      <c r="D147" s="23" t="s">
        <v>26</v>
      </c>
      <c r="E147" s="23" t="s">
        <v>223</v>
      </c>
      <c r="F147" s="23"/>
      <c r="G147" s="23" t="s">
        <v>210</v>
      </c>
      <c r="H147" s="23" t="s">
        <v>20</v>
      </c>
      <c r="I147" s="23" t="s">
        <v>35</v>
      </c>
      <c r="J147" s="30">
        <v>322.5</v>
      </c>
      <c r="K147" s="31">
        <v>258</v>
      </c>
      <c r="L147" s="31">
        <v>132.4</v>
      </c>
      <c r="M147" s="31">
        <v>125.6</v>
      </c>
      <c r="N147" s="31"/>
      <c r="O147" s="31">
        <v>64.5</v>
      </c>
      <c r="P147" s="31">
        <v>48</v>
      </c>
      <c r="Q147" s="31">
        <v>24</v>
      </c>
      <c r="R147" s="31">
        <v>24</v>
      </c>
      <c r="S147" s="31"/>
      <c r="T147" s="31">
        <f t="shared" si="90"/>
        <v>11</v>
      </c>
      <c r="U147" s="76">
        <v>45.945</v>
      </c>
      <c r="V147" s="77">
        <v>28.645</v>
      </c>
      <c r="W147" s="77">
        <v>17.3</v>
      </c>
      <c r="X147" s="46"/>
      <c r="Y147" s="31">
        <f t="shared" si="82"/>
        <v>45.945</v>
      </c>
      <c r="Z147" s="31">
        <f t="shared" si="83"/>
        <v>28.645</v>
      </c>
      <c r="AA147" s="31">
        <f t="shared" si="84"/>
        <v>17.3</v>
      </c>
      <c r="AB147" s="31">
        <f t="shared" si="85"/>
        <v>0</v>
      </c>
      <c r="AC147" s="65">
        <f t="shared" si="86"/>
        <v>0.821918604651163</v>
      </c>
      <c r="AD147" s="67" t="s">
        <v>353</v>
      </c>
      <c r="AE147" s="30"/>
      <c r="AF147" s="66">
        <f t="shared" si="87"/>
        <v>29</v>
      </c>
      <c r="AG147" s="66">
        <f t="shared" si="88"/>
        <v>17</v>
      </c>
      <c r="AH147" s="66">
        <f t="shared" si="89"/>
        <v>0</v>
      </c>
    </row>
    <row r="148" s="13" customFormat="1" ht="64" customHeight="1" spans="1:34">
      <c r="A148" s="23">
        <v>129</v>
      </c>
      <c r="B148" s="23">
        <v>37</v>
      </c>
      <c r="C148" s="23" t="s">
        <v>354</v>
      </c>
      <c r="D148" s="23" t="s">
        <v>26</v>
      </c>
      <c r="E148" s="23" t="s">
        <v>223</v>
      </c>
      <c r="F148" s="23"/>
      <c r="G148" s="23" t="s">
        <v>210</v>
      </c>
      <c r="H148" s="23" t="s">
        <v>20</v>
      </c>
      <c r="I148" s="23" t="s">
        <v>35</v>
      </c>
      <c r="J148" s="30">
        <v>351</v>
      </c>
      <c r="K148" s="31">
        <v>280.8</v>
      </c>
      <c r="L148" s="31">
        <v>135.4</v>
      </c>
      <c r="M148" s="31">
        <v>145.4</v>
      </c>
      <c r="N148" s="31"/>
      <c r="O148" s="31">
        <v>70.2</v>
      </c>
      <c r="P148" s="31">
        <v>48</v>
      </c>
      <c r="Q148" s="31">
        <v>24</v>
      </c>
      <c r="R148" s="31">
        <v>24</v>
      </c>
      <c r="S148" s="31"/>
      <c r="T148" s="31">
        <f t="shared" si="90"/>
        <v>12</v>
      </c>
      <c r="U148" s="59">
        <v>46.74</v>
      </c>
      <c r="V148" s="60">
        <v>24.11</v>
      </c>
      <c r="W148" s="60">
        <v>22.63</v>
      </c>
      <c r="X148" s="46"/>
      <c r="Y148" s="31">
        <f t="shared" si="82"/>
        <v>46.74</v>
      </c>
      <c r="Z148" s="31">
        <f t="shared" si="83"/>
        <v>24.11</v>
      </c>
      <c r="AA148" s="31">
        <f t="shared" si="84"/>
        <v>22.63</v>
      </c>
      <c r="AB148" s="31">
        <f t="shared" si="85"/>
        <v>0</v>
      </c>
      <c r="AC148" s="65">
        <f t="shared" si="86"/>
        <v>0.833547008547008</v>
      </c>
      <c r="AD148" s="67" t="s">
        <v>355</v>
      </c>
      <c r="AE148" s="30"/>
      <c r="AF148" s="66">
        <f t="shared" si="87"/>
        <v>24</v>
      </c>
      <c r="AG148" s="66">
        <f t="shared" si="88"/>
        <v>23</v>
      </c>
      <c r="AH148" s="66">
        <f t="shared" si="89"/>
        <v>0</v>
      </c>
    </row>
    <row r="149" s="13" customFormat="1" ht="50" customHeight="1" spans="1:34">
      <c r="A149" s="23">
        <v>130</v>
      </c>
      <c r="B149" s="23">
        <v>38</v>
      </c>
      <c r="C149" s="23" t="s">
        <v>356</v>
      </c>
      <c r="D149" s="23" t="s">
        <v>26</v>
      </c>
      <c r="E149" s="23" t="s">
        <v>357</v>
      </c>
      <c r="F149" s="23"/>
      <c r="G149" s="23" t="s">
        <v>210</v>
      </c>
      <c r="H149" s="23" t="s">
        <v>20</v>
      </c>
      <c r="I149" s="23" t="s">
        <v>28</v>
      </c>
      <c r="J149" s="30">
        <v>98</v>
      </c>
      <c r="K149" s="31">
        <v>48</v>
      </c>
      <c r="L149" s="31">
        <v>11.55</v>
      </c>
      <c r="M149" s="31">
        <v>17.3</v>
      </c>
      <c r="N149" s="31">
        <v>19.15</v>
      </c>
      <c r="O149" s="31">
        <v>50</v>
      </c>
      <c r="P149" s="31">
        <v>48</v>
      </c>
      <c r="Q149" s="31">
        <v>11.55</v>
      </c>
      <c r="R149" s="31">
        <v>17.3</v>
      </c>
      <c r="S149" s="31">
        <v>19.15</v>
      </c>
      <c r="T149" s="31">
        <f t="shared" si="90"/>
        <v>32</v>
      </c>
      <c r="U149" s="45">
        <v>30.685</v>
      </c>
      <c r="V149" s="46">
        <v>9.075</v>
      </c>
      <c r="W149" s="46">
        <v>10.73</v>
      </c>
      <c r="X149" s="46">
        <v>10.88</v>
      </c>
      <c r="Y149" s="31">
        <f t="shared" si="82"/>
        <v>30.685</v>
      </c>
      <c r="Z149" s="31">
        <f t="shared" si="83"/>
        <v>9.075</v>
      </c>
      <c r="AA149" s="31">
        <f t="shared" si="84"/>
        <v>10.73</v>
      </c>
      <c r="AB149" s="31">
        <f t="shared" si="85"/>
        <v>10.88</v>
      </c>
      <c r="AC149" s="65">
        <f t="shared" si="86"/>
        <v>0.360729166666667</v>
      </c>
      <c r="AD149" s="67" t="s">
        <v>358</v>
      </c>
      <c r="AE149" s="30"/>
      <c r="AF149" s="66">
        <f t="shared" si="87"/>
        <v>9</v>
      </c>
      <c r="AG149" s="66">
        <f t="shared" si="88"/>
        <v>11</v>
      </c>
      <c r="AH149" s="66">
        <f t="shared" si="89"/>
        <v>11</v>
      </c>
    </row>
    <row r="150" s="13" customFormat="1" ht="50" customHeight="1" spans="1:34">
      <c r="A150" s="23">
        <v>131</v>
      </c>
      <c r="B150" s="23">
        <v>39</v>
      </c>
      <c r="C150" s="23" t="s">
        <v>359</v>
      </c>
      <c r="D150" s="23" t="s">
        <v>26</v>
      </c>
      <c r="E150" s="23" t="s">
        <v>229</v>
      </c>
      <c r="F150" s="23"/>
      <c r="G150" s="23" t="s">
        <v>210</v>
      </c>
      <c r="H150" s="23" t="s">
        <v>20</v>
      </c>
      <c r="I150" s="23" t="s">
        <v>28</v>
      </c>
      <c r="J150" s="30">
        <v>145.3</v>
      </c>
      <c r="K150" s="31">
        <v>70.3</v>
      </c>
      <c r="L150" s="31">
        <v>26.7</v>
      </c>
      <c r="M150" s="31">
        <v>22.2</v>
      </c>
      <c r="N150" s="31">
        <v>21.4</v>
      </c>
      <c r="O150" s="31">
        <v>75</v>
      </c>
      <c r="P150" s="31">
        <v>48</v>
      </c>
      <c r="Q150" s="31">
        <v>16</v>
      </c>
      <c r="R150" s="31">
        <v>16</v>
      </c>
      <c r="S150" s="31">
        <v>16</v>
      </c>
      <c r="T150" s="31">
        <f t="shared" si="90"/>
        <v>44</v>
      </c>
      <c r="U150" s="45">
        <v>41.52</v>
      </c>
      <c r="V150" s="46">
        <v>15.96</v>
      </c>
      <c r="W150" s="46">
        <v>12.96</v>
      </c>
      <c r="X150" s="46">
        <v>12.6</v>
      </c>
      <c r="Y150" s="31">
        <f t="shared" si="82"/>
        <v>41.52</v>
      </c>
      <c r="Z150" s="31">
        <f t="shared" si="83"/>
        <v>15.96</v>
      </c>
      <c r="AA150" s="31">
        <f t="shared" si="84"/>
        <v>12.96</v>
      </c>
      <c r="AB150" s="31">
        <f t="shared" si="85"/>
        <v>12.6</v>
      </c>
      <c r="AC150" s="65">
        <f t="shared" si="86"/>
        <v>0.409388335704125</v>
      </c>
      <c r="AD150" s="81" t="s">
        <v>360</v>
      </c>
      <c r="AE150" s="30"/>
      <c r="AF150" s="66">
        <f t="shared" si="87"/>
        <v>16</v>
      </c>
      <c r="AG150" s="66">
        <f t="shared" si="88"/>
        <v>13</v>
      </c>
      <c r="AH150" s="66">
        <f t="shared" si="89"/>
        <v>13</v>
      </c>
    </row>
  </sheetData>
  <autoFilter ref="A4:AF150">
    <extLst/>
  </autoFilter>
  <mergeCells count="34">
    <mergeCell ref="A1:AE1"/>
    <mergeCell ref="A2:AD2"/>
    <mergeCell ref="K3:N3"/>
    <mergeCell ref="P3:S3"/>
    <mergeCell ref="T3:X3"/>
    <mergeCell ref="Y3:AB3"/>
    <mergeCell ref="A5:I5"/>
    <mergeCell ref="A6:I6"/>
    <mergeCell ref="A11:I11"/>
    <mergeCell ref="A24:I24"/>
    <mergeCell ref="A29:I29"/>
    <mergeCell ref="A35:I35"/>
    <mergeCell ref="A37:I37"/>
    <mergeCell ref="A43:I43"/>
    <mergeCell ref="A47:I47"/>
    <mergeCell ref="A57:I57"/>
    <mergeCell ref="A69:I69"/>
    <mergeCell ref="A82:I82"/>
    <mergeCell ref="A95:I95"/>
    <mergeCell ref="A102:I102"/>
    <mergeCell ref="A111:I111"/>
    <mergeCell ref="A3:A4"/>
    <mergeCell ref="B3:B4"/>
    <mergeCell ref="C3:C4"/>
    <mergeCell ref="D3:D4"/>
    <mergeCell ref="E3:E4"/>
    <mergeCell ref="G3:G4"/>
    <mergeCell ref="H3:H4"/>
    <mergeCell ref="I3:I4"/>
    <mergeCell ref="J3:J4"/>
    <mergeCell ref="O3:O4"/>
    <mergeCell ref="AC3:AC4"/>
    <mergeCell ref="AD3:AD4"/>
    <mergeCell ref="AE3:AE4"/>
  </mergeCells>
  <pageMargins left="0.393700787401575" right="0.393700787401575" top="0.393700787401575" bottom="0.393700787401575" header="0.31496062992126" footer="0.31496062992126"/>
  <pageSetup paperSize="8" scale="42" fitToHeight="0" orientation="landscape"/>
  <headerFooter>
    <oddFooter>&amp;C&amp;N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showZeros="0" tabSelected="1" view="pageBreakPreview" zoomScaleNormal="70" workbookViewId="0">
      <selection activeCell="A1" sqref="A1"/>
    </sheetView>
  </sheetViews>
  <sheetFormatPr defaultColWidth="9.33333333333333" defaultRowHeight="40" customHeight="1" outlineLevelCol="4"/>
  <cols>
    <col min="1" max="1" width="82.5" style="1" customWidth="1"/>
    <col min="2" max="2" width="42.1666666666667" style="1" customWidth="1"/>
    <col min="3" max="5" width="16.8333333333333" style="2" customWidth="1"/>
    <col min="6" max="16361" width="9.33333333333333" style="1"/>
    <col min="16362" max="16384" width="9.33333333333333" style="3"/>
  </cols>
  <sheetData>
    <row r="1" ht="18.75" spans="1:1">
      <c r="A1" s="4" t="s">
        <v>361</v>
      </c>
    </row>
    <row r="2" ht="24" spans="1:5">
      <c r="A2" s="5" t="s">
        <v>362</v>
      </c>
      <c r="B2" s="5"/>
      <c r="C2" s="5"/>
      <c r="D2" s="5"/>
      <c r="E2" s="5"/>
    </row>
    <row r="3" ht="18" spans="3:5">
      <c r="C3" s="1"/>
      <c r="D3" s="1"/>
      <c r="E3" s="12" t="s">
        <v>363</v>
      </c>
    </row>
    <row r="4" s="1" customFormat="1" ht="18.75" spans="1:5">
      <c r="A4" s="6" t="s">
        <v>4</v>
      </c>
      <c r="B4" s="6" t="s">
        <v>6</v>
      </c>
      <c r="C4" s="7" t="s">
        <v>364</v>
      </c>
      <c r="D4" s="7"/>
      <c r="E4" s="7"/>
    </row>
    <row r="5" s="1" customFormat="1" ht="18.75" spans="1:5">
      <c r="A5" s="8"/>
      <c r="B5" s="8"/>
      <c r="C5" s="9" t="s">
        <v>20</v>
      </c>
      <c r="D5" s="9" t="s">
        <v>21</v>
      </c>
      <c r="E5" s="9" t="s">
        <v>22</v>
      </c>
    </row>
    <row r="6" s="1" customFormat="1" ht="37.5" spans="1:5">
      <c r="A6" s="10" t="s">
        <v>25</v>
      </c>
      <c r="B6" s="10" t="s">
        <v>365</v>
      </c>
      <c r="C6" s="11">
        <v>48</v>
      </c>
      <c r="D6" s="11">
        <v>40</v>
      </c>
      <c r="E6" s="11">
        <v>46</v>
      </c>
    </row>
    <row r="7" s="1" customFormat="1" ht="18.75" spans="1:5">
      <c r="A7" s="10" t="s">
        <v>30</v>
      </c>
      <c r="B7" s="10" t="s">
        <v>31</v>
      </c>
      <c r="C7" s="11">
        <v>30</v>
      </c>
      <c r="D7" s="11">
        <v>29</v>
      </c>
      <c r="E7" s="11">
        <v>30</v>
      </c>
    </row>
    <row r="8" s="1" customFormat="1" ht="37.5" spans="1:5">
      <c r="A8" s="10" t="s">
        <v>33</v>
      </c>
      <c r="B8" s="10" t="s">
        <v>34</v>
      </c>
      <c r="C8" s="11">
        <v>28</v>
      </c>
      <c r="D8" s="11">
        <v>29</v>
      </c>
      <c r="E8" s="11">
        <v>0</v>
      </c>
    </row>
    <row r="9" s="1" customFormat="1" ht="18.75" spans="1:5">
      <c r="A9" s="10" t="s">
        <v>37</v>
      </c>
      <c r="B9" s="10" t="s">
        <v>39</v>
      </c>
      <c r="C9" s="11">
        <v>36</v>
      </c>
      <c r="D9" s="11">
        <v>25</v>
      </c>
      <c r="E9" s="11">
        <v>0</v>
      </c>
    </row>
    <row r="10" s="1" customFormat="1" ht="18.75" spans="1:5">
      <c r="A10" s="10" t="s">
        <v>42</v>
      </c>
      <c r="B10" s="10" t="s">
        <v>43</v>
      </c>
      <c r="C10" s="11">
        <v>73</v>
      </c>
      <c r="D10" s="11">
        <v>0</v>
      </c>
      <c r="E10" s="11">
        <v>0</v>
      </c>
    </row>
    <row r="11" s="1" customFormat="1" ht="18.75" spans="1:5">
      <c r="A11" s="10" t="s">
        <v>46</v>
      </c>
      <c r="B11" s="10" t="s">
        <v>43</v>
      </c>
      <c r="C11" s="11">
        <v>82</v>
      </c>
      <c r="D11" s="11">
        <v>72</v>
      </c>
      <c r="E11" s="11">
        <v>0</v>
      </c>
    </row>
    <row r="12" s="1" customFormat="1" ht="37.5" spans="1:5">
      <c r="A12" s="10" t="s">
        <v>51</v>
      </c>
      <c r="B12" s="10" t="s">
        <v>39</v>
      </c>
      <c r="C12" s="11">
        <v>33</v>
      </c>
      <c r="D12" s="11">
        <v>53</v>
      </c>
      <c r="E12" s="11">
        <v>31</v>
      </c>
    </row>
    <row r="13" s="1" customFormat="1" ht="37.5" spans="1:5">
      <c r="A13" s="10" t="s">
        <v>53</v>
      </c>
      <c r="B13" s="10" t="s">
        <v>54</v>
      </c>
      <c r="C13" s="11">
        <v>14</v>
      </c>
      <c r="D13" s="11">
        <v>58</v>
      </c>
      <c r="E13" s="11">
        <v>21</v>
      </c>
    </row>
    <row r="14" s="1" customFormat="1" ht="56.25" spans="1:5">
      <c r="A14" s="10" t="s">
        <v>56</v>
      </c>
      <c r="B14" s="10" t="s">
        <v>366</v>
      </c>
      <c r="C14" s="11">
        <v>84</v>
      </c>
      <c r="D14" s="11">
        <v>40</v>
      </c>
      <c r="E14" s="11">
        <v>0</v>
      </c>
    </row>
    <row r="15" s="1" customFormat="1" ht="37.5" spans="1:5">
      <c r="A15" s="10" t="s">
        <v>59</v>
      </c>
      <c r="B15" s="10" t="s">
        <v>39</v>
      </c>
      <c r="C15" s="11">
        <v>121</v>
      </c>
      <c r="D15" s="11">
        <v>116</v>
      </c>
      <c r="E15" s="11">
        <v>108</v>
      </c>
    </row>
    <row r="16" s="1" customFormat="1" ht="18.75" spans="1:5">
      <c r="A16" s="10" t="s">
        <v>61</v>
      </c>
      <c r="B16" s="10" t="s">
        <v>39</v>
      </c>
      <c r="C16" s="11">
        <v>96</v>
      </c>
      <c r="D16" s="11">
        <v>98</v>
      </c>
      <c r="E16" s="11">
        <v>101</v>
      </c>
    </row>
    <row r="17" s="1" customFormat="1" ht="37.5" spans="1:5">
      <c r="A17" s="10" t="s">
        <v>63</v>
      </c>
      <c r="B17" s="10" t="s">
        <v>64</v>
      </c>
      <c r="C17" s="11">
        <v>48</v>
      </c>
      <c r="D17" s="11">
        <v>54</v>
      </c>
      <c r="E17" s="11">
        <v>0</v>
      </c>
    </row>
    <row r="18" s="1" customFormat="1" ht="56.25" spans="1:5">
      <c r="A18" s="10" t="s">
        <v>66</v>
      </c>
      <c r="B18" s="10" t="s">
        <v>367</v>
      </c>
      <c r="C18" s="11">
        <v>84</v>
      </c>
      <c r="D18" s="11">
        <v>88</v>
      </c>
      <c r="E18" s="11">
        <v>61</v>
      </c>
    </row>
    <row r="19" s="1" customFormat="1" ht="37.5" spans="1:5">
      <c r="A19" s="10" t="s">
        <v>71</v>
      </c>
      <c r="B19" s="10" t="s">
        <v>72</v>
      </c>
      <c r="C19" s="11">
        <v>59</v>
      </c>
      <c r="D19" s="11">
        <v>0</v>
      </c>
      <c r="E19" s="11">
        <v>0</v>
      </c>
    </row>
    <row r="20" s="1" customFormat="1" ht="18.75" spans="1:5">
      <c r="A20" s="10" t="s">
        <v>74</v>
      </c>
      <c r="B20" s="10" t="s">
        <v>49</v>
      </c>
      <c r="C20" s="11">
        <v>52</v>
      </c>
      <c r="D20" s="11">
        <v>53</v>
      </c>
      <c r="E20" s="11">
        <v>56</v>
      </c>
    </row>
    <row r="21" s="1" customFormat="1" ht="37.5" spans="1:5">
      <c r="A21" s="10" t="s">
        <v>81</v>
      </c>
      <c r="B21" s="10" t="s">
        <v>79</v>
      </c>
      <c r="C21" s="11">
        <v>54</v>
      </c>
      <c r="D21" s="11">
        <v>76</v>
      </c>
      <c r="E21" s="11">
        <v>0</v>
      </c>
    </row>
    <row r="22" s="1" customFormat="1" ht="18.75" spans="1:5">
      <c r="A22" s="10" t="s">
        <v>83</v>
      </c>
      <c r="B22" s="10" t="s">
        <v>39</v>
      </c>
      <c r="C22" s="11">
        <v>20</v>
      </c>
      <c r="D22" s="11">
        <v>11</v>
      </c>
      <c r="E22" s="11">
        <v>16</v>
      </c>
    </row>
    <row r="23" s="1" customFormat="1" ht="37.5" spans="1:5">
      <c r="A23" s="10" t="s">
        <v>85</v>
      </c>
      <c r="B23" s="10" t="s">
        <v>368</v>
      </c>
      <c r="C23" s="11">
        <v>23</v>
      </c>
      <c r="D23" s="11">
        <v>20</v>
      </c>
      <c r="E23" s="11">
        <v>15</v>
      </c>
    </row>
    <row r="24" s="1" customFormat="1" ht="18.75" spans="1:5">
      <c r="A24" s="10" t="s">
        <v>89</v>
      </c>
      <c r="B24" s="10" t="s">
        <v>43</v>
      </c>
      <c r="C24" s="11">
        <v>20</v>
      </c>
      <c r="D24" s="11">
        <v>18</v>
      </c>
      <c r="E24" s="11">
        <v>20</v>
      </c>
    </row>
    <row r="25" s="1" customFormat="1" ht="18.75" spans="1:5">
      <c r="A25" s="10" t="s">
        <v>92</v>
      </c>
      <c r="B25" s="10" t="s">
        <v>43</v>
      </c>
      <c r="C25" s="11">
        <v>17</v>
      </c>
      <c r="D25" s="11">
        <v>30</v>
      </c>
      <c r="E25" s="11">
        <v>22</v>
      </c>
    </row>
    <row r="26" s="1" customFormat="1" ht="18.75" spans="1:5">
      <c r="A26" s="10" t="s">
        <v>95</v>
      </c>
      <c r="B26" s="10" t="s">
        <v>39</v>
      </c>
      <c r="C26" s="11">
        <v>94</v>
      </c>
      <c r="D26" s="11">
        <v>73</v>
      </c>
      <c r="E26" s="11">
        <v>59</v>
      </c>
    </row>
    <row r="27" s="1" customFormat="1" ht="18.75" spans="1:5">
      <c r="A27" s="10" t="s">
        <v>97</v>
      </c>
      <c r="B27" s="10" t="s">
        <v>98</v>
      </c>
      <c r="C27" s="11">
        <v>34</v>
      </c>
      <c r="D27" s="11">
        <v>41</v>
      </c>
      <c r="E27" s="11">
        <v>0</v>
      </c>
    </row>
    <row r="28" s="1" customFormat="1" ht="18.75" spans="1:5">
      <c r="A28" s="10" t="s">
        <v>101</v>
      </c>
      <c r="B28" s="10" t="s">
        <v>102</v>
      </c>
      <c r="C28" s="11">
        <v>11</v>
      </c>
      <c r="D28" s="11">
        <v>7</v>
      </c>
      <c r="E28" s="11">
        <v>8</v>
      </c>
    </row>
    <row r="29" s="1" customFormat="1" ht="37.5" spans="1:5">
      <c r="A29" s="10" t="s">
        <v>105</v>
      </c>
      <c r="B29" s="10" t="s">
        <v>39</v>
      </c>
      <c r="C29" s="11">
        <v>20</v>
      </c>
      <c r="D29" s="11">
        <v>10</v>
      </c>
      <c r="E29" s="11">
        <v>0</v>
      </c>
    </row>
    <row r="30" s="1" customFormat="1" ht="37.5" spans="1:5">
      <c r="A30" s="10" t="s">
        <v>108</v>
      </c>
      <c r="B30" s="10" t="s">
        <v>109</v>
      </c>
      <c r="C30" s="11">
        <v>70</v>
      </c>
      <c r="D30" s="11">
        <v>33</v>
      </c>
      <c r="E30" s="11">
        <v>20</v>
      </c>
    </row>
    <row r="31" s="1" customFormat="1" ht="18.75" spans="1:5">
      <c r="A31" s="10" t="s">
        <v>111</v>
      </c>
      <c r="B31" s="10" t="s">
        <v>112</v>
      </c>
      <c r="C31" s="11">
        <v>47</v>
      </c>
      <c r="D31" s="11">
        <v>25</v>
      </c>
      <c r="E31" s="11">
        <v>30</v>
      </c>
    </row>
    <row r="32" s="1" customFormat="1" ht="37.5" spans="1:5">
      <c r="A32" s="10" t="s">
        <v>114</v>
      </c>
      <c r="B32" s="10" t="s">
        <v>43</v>
      </c>
      <c r="C32" s="11">
        <v>189</v>
      </c>
      <c r="D32" s="11">
        <v>66</v>
      </c>
      <c r="E32" s="11">
        <v>0</v>
      </c>
    </row>
    <row r="33" s="1" customFormat="1" ht="56.25" spans="1:5">
      <c r="A33" s="10" t="s">
        <v>116</v>
      </c>
      <c r="B33" s="10" t="s">
        <v>369</v>
      </c>
      <c r="C33" s="11">
        <v>42</v>
      </c>
      <c r="D33" s="11">
        <v>30</v>
      </c>
      <c r="E33" s="11">
        <v>31</v>
      </c>
    </row>
    <row r="34" s="1" customFormat="1" ht="18.75" spans="1:5">
      <c r="A34" s="10" t="s">
        <v>119</v>
      </c>
      <c r="B34" s="10" t="s">
        <v>120</v>
      </c>
      <c r="C34" s="11">
        <v>15</v>
      </c>
      <c r="D34" s="11">
        <v>17</v>
      </c>
      <c r="E34" s="11">
        <v>0</v>
      </c>
    </row>
    <row r="35" s="1" customFormat="1" ht="37.5" spans="1:5">
      <c r="A35" s="10" t="s">
        <v>123</v>
      </c>
      <c r="B35" s="10" t="s">
        <v>365</v>
      </c>
      <c r="C35" s="11">
        <v>65</v>
      </c>
      <c r="D35" s="11">
        <v>47</v>
      </c>
      <c r="E35" s="11">
        <v>60</v>
      </c>
    </row>
    <row r="36" s="1" customFormat="1" ht="37.5" spans="1:5">
      <c r="A36" s="10" t="s">
        <v>125</v>
      </c>
      <c r="B36" s="10" t="s">
        <v>365</v>
      </c>
      <c r="C36" s="11">
        <v>69</v>
      </c>
      <c r="D36" s="11">
        <v>70</v>
      </c>
      <c r="E36" s="11">
        <v>70</v>
      </c>
    </row>
    <row r="37" s="1" customFormat="1" ht="18.75" spans="1:5">
      <c r="A37" s="10" t="s">
        <v>127</v>
      </c>
      <c r="B37" s="10" t="s">
        <v>49</v>
      </c>
      <c r="C37" s="11">
        <v>32</v>
      </c>
      <c r="D37" s="11">
        <v>28</v>
      </c>
      <c r="E37" s="11">
        <v>28</v>
      </c>
    </row>
    <row r="38" s="1" customFormat="1" ht="18.75" spans="1:5">
      <c r="A38" s="10" t="s">
        <v>130</v>
      </c>
      <c r="B38" s="10" t="s">
        <v>39</v>
      </c>
      <c r="C38" s="11">
        <v>97</v>
      </c>
      <c r="D38" s="11">
        <v>97</v>
      </c>
      <c r="E38" s="11">
        <v>100</v>
      </c>
    </row>
    <row r="39" s="1" customFormat="1" ht="18.75" spans="1:5">
      <c r="A39" s="10" t="s">
        <v>132</v>
      </c>
      <c r="B39" s="10" t="s">
        <v>49</v>
      </c>
      <c r="C39" s="11">
        <v>93</v>
      </c>
      <c r="D39" s="11">
        <v>81</v>
      </c>
      <c r="E39" s="11">
        <v>80</v>
      </c>
    </row>
    <row r="40" s="1" customFormat="1" ht="18.75" spans="1:5">
      <c r="A40" s="10" t="s">
        <v>134</v>
      </c>
      <c r="B40" s="10" t="s">
        <v>98</v>
      </c>
      <c r="C40" s="11">
        <v>82</v>
      </c>
      <c r="D40" s="11">
        <v>48</v>
      </c>
      <c r="E40" s="11">
        <v>38</v>
      </c>
    </row>
    <row r="41" s="1" customFormat="1" ht="37.5" spans="1:5">
      <c r="A41" s="10" t="s">
        <v>136</v>
      </c>
      <c r="B41" s="10" t="s">
        <v>79</v>
      </c>
      <c r="C41" s="11">
        <v>17</v>
      </c>
      <c r="D41" s="11">
        <v>16</v>
      </c>
      <c r="E41" s="11">
        <v>19</v>
      </c>
    </row>
    <row r="42" s="1" customFormat="1" ht="37.5" spans="1:5">
      <c r="A42" s="10" t="s">
        <v>138</v>
      </c>
      <c r="B42" s="10" t="s">
        <v>79</v>
      </c>
      <c r="C42" s="11">
        <v>25</v>
      </c>
      <c r="D42" s="11">
        <v>25</v>
      </c>
      <c r="E42" s="11">
        <v>31</v>
      </c>
    </row>
    <row r="43" s="1" customFormat="1" ht="18.75" spans="1:5">
      <c r="A43" s="10" t="s">
        <v>140</v>
      </c>
      <c r="B43" s="10" t="s">
        <v>39</v>
      </c>
      <c r="C43" s="11">
        <v>67</v>
      </c>
      <c r="D43" s="11">
        <v>0</v>
      </c>
      <c r="E43" s="11">
        <v>0</v>
      </c>
    </row>
    <row r="44" s="1" customFormat="1" ht="18.75" spans="1:5">
      <c r="A44" s="10" t="s">
        <v>142</v>
      </c>
      <c r="B44" s="10" t="s">
        <v>39</v>
      </c>
      <c r="C44" s="11">
        <v>25</v>
      </c>
      <c r="D44" s="11">
        <v>27</v>
      </c>
      <c r="E44" s="11">
        <v>0</v>
      </c>
    </row>
    <row r="45" s="1" customFormat="1" ht="37.5" spans="1:5">
      <c r="A45" s="10" t="s">
        <v>144</v>
      </c>
      <c r="B45" s="10" t="s">
        <v>49</v>
      </c>
      <c r="C45" s="11">
        <v>34</v>
      </c>
      <c r="D45" s="11">
        <v>33</v>
      </c>
      <c r="E45" s="11">
        <v>43</v>
      </c>
    </row>
    <row r="46" s="1" customFormat="1" ht="18.75" spans="1:5">
      <c r="A46" s="10" t="s">
        <v>146</v>
      </c>
      <c r="B46" s="10" t="s">
        <v>49</v>
      </c>
      <c r="C46" s="11">
        <v>20</v>
      </c>
      <c r="D46" s="11">
        <v>20</v>
      </c>
      <c r="E46" s="11">
        <v>18</v>
      </c>
    </row>
    <row r="47" s="1" customFormat="1" ht="18.75" spans="1:5">
      <c r="A47" s="10" t="s">
        <v>150</v>
      </c>
      <c r="B47" s="10" t="s">
        <v>49</v>
      </c>
      <c r="C47" s="11">
        <v>40</v>
      </c>
      <c r="D47" s="11">
        <v>43</v>
      </c>
      <c r="E47" s="11">
        <v>45</v>
      </c>
    </row>
    <row r="48" s="1" customFormat="1" ht="18.75" spans="1:5">
      <c r="A48" s="10" t="s">
        <v>153</v>
      </c>
      <c r="B48" s="10" t="s">
        <v>39</v>
      </c>
      <c r="C48" s="11">
        <v>89</v>
      </c>
      <c r="D48" s="11">
        <v>96</v>
      </c>
      <c r="E48" s="11">
        <v>70</v>
      </c>
    </row>
    <row r="49" s="1" customFormat="1" ht="18.75" spans="1:5">
      <c r="A49" s="10" t="s">
        <v>155</v>
      </c>
      <c r="B49" s="10" t="s">
        <v>39</v>
      </c>
      <c r="C49" s="11">
        <v>100</v>
      </c>
      <c r="D49" s="11">
        <v>108</v>
      </c>
      <c r="E49" s="11">
        <v>72</v>
      </c>
    </row>
    <row r="50" s="1" customFormat="1" ht="18.75" spans="1:5">
      <c r="A50" s="10" t="s">
        <v>157</v>
      </c>
      <c r="B50" s="10" t="s">
        <v>43</v>
      </c>
      <c r="C50" s="11">
        <v>64</v>
      </c>
      <c r="D50" s="11">
        <v>96</v>
      </c>
      <c r="E50" s="11">
        <v>61</v>
      </c>
    </row>
    <row r="51" s="1" customFormat="1" ht="37.5" spans="1:5">
      <c r="A51" s="10" t="s">
        <v>159</v>
      </c>
      <c r="B51" s="10" t="s">
        <v>54</v>
      </c>
      <c r="C51" s="11">
        <v>290</v>
      </c>
      <c r="D51" s="11">
        <v>225</v>
      </c>
      <c r="E51" s="11">
        <v>0</v>
      </c>
    </row>
    <row r="52" s="1" customFormat="1" ht="37.5" spans="1:5">
      <c r="A52" s="10" t="s">
        <v>161</v>
      </c>
      <c r="B52" s="10" t="s">
        <v>79</v>
      </c>
      <c r="C52" s="11">
        <v>48</v>
      </c>
      <c r="D52" s="11">
        <v>34</v>
      </c>
      <c r="E52" s="11">
        <v>34</v>
      </c>
    </row>
    <row r="53" s="1" customFormat="1" ht="18.75" spans="1:5">
      <c r="A53" s="10" t="s">
        <v>163</v>
      </c>
      <c r="B53" s="10" t="s">
        <v>39</v>
      </c>
      <c r="C53" s="11">
        <v>236</v>
      </c>
      <c r="D53" s="11">
        <v>99</v>
      </c>
      <c r="E53" s="11">
        <v>112</v>
      </c>
    </row>
    <row r="54" s="1" customFormat="1" ht="18.75" spans="1:5">
      <c r="A54" s="10" t="s">
        <v>166</v>
      </c>
      <c r="B54" s="10" t="s">
        <v>167</v>
      </c>
      <c r="C54" s="11">
        <v>125</v>
      </c>
      <c r="D54" s="11">
        <v>86</v>
      </c>
      <c r="E54" s="11">
        <v>86</v>
      </c>
    </row>
    <row r="55" s="1" customFormat="1" ht="37.5" spans="1:5">
      <c r="A55" s="10" t="s">
        <v>169</v>
      </c>
      <c r="B55" s="10" t="s">
        <v>79</v>
      </c>
      <c r="C55" s="11">
        <v>116</v>
      </c>
      <c r="D55" s="11">
        <v>99</v>
      </c>
      <c r="E55" s="11">
        <v>44</v>
      </c>
    </row>
    <row r="56" s="1" customFormat="1" ht="18.75" spans="1:5">
      <c r="A56" s="10" t="s">
        <v>171</v>
      </c>
      <c r="B56" s="10" t="s">
        <v>79</v>
      </c>
      <c r="C56" s="11">
        <v>111</v>
      </c>
      <c r="D56" s="11">
        <v>61</v>
      </c>
      <c r="E56" s="11">
        <v>93</v>
      </c>
    </row>
    <row r="57" s="1" customFormat="1" ht="37.5" spans="1:5">
      <c r="A57" s="10" t="s">
        <v>173</v>
      </c>
      <c r="B57" s="10" t="s">
        <v>174</v>
      </c>
      <c r="C57" s="11">
        <v>136</v>
      </c>
      <c r="D57" s="11">
        <v>163</v>
      </c>
      <c r="E57" s="11">
        <v>0</v>
      </c>
    </row>
    <row r="58" s="1" customFormat="1" ht="37.5" spans="1:5">
      <c r="A58" s="10" t="s">
        <v>177</v>
      </c>
      <c r="B58" s="10" t="s">
        <v>178</v>
      </c>
      <c r="C58" s="11">
        <v>99</v>
      </c>
      <c r="D58" s="11">
        <v>108</v>
      </c>
      <c r="E58" s="11">
        <v>91</v>
      </c>
    </row>
    <row r="59" s="1" customFormat="1" ht="37.5" spans="1:5">
      <c r="A59" s="10" t="s">
        <v>181</v>
      </c>
      <c r="B59" s="10" t="s">
        <v>178</v>
      </c>
      <c r="C59" s="11">
        <v>263</v>
      </c>
      <c r="D59" s="11">
        <v>96</v>
      </c>
      <c r="E59" s="11">
        <v>94</v>
      </c>
    </row>
    <row r="60" s="1" customFormat="1" ht="37.5" spans="1:5">
      <c r="A60" s="10" t="s">
        <v>183</v>
      </c>
      <c r="B60" s="10" t="s">
        <v>184</v>
      </c>
      <c r="C60" s="11">
        <v>47</v>
      </c>
      <c r="D60" s="11">
        <v>195</v>
      </c>
      <c r="E60" s="11">
        <v>215</v>
      </c>
    </row>
    <row r="61" s="1" customFormat="1" ht="37.5" spans="1:5">
      <c r="A61" s="10" t="s">
        <v>186</v>
      </c>
      <c r="B61" s="10" t="s">
        <v>187</v>
      </c>
      <c r="C61" s="11">
        <v>112</v>
      </c>
      <c r="D61" s="11">
        <v>230</v>
      </c>
      <c r="E61" s="11">
        <v>58</v>
      </c>
    </row>
    <row r="62" s="1" customFormat="1" ht="37.5" spans="1:5">
      <c r="A62" s="10" t="s">
        <v>189</v>
      </c>
      <c r="B62" s="10" t="s">
        <v>370</v>
      </c>
      <c r="C62" s="11">
        <v>246</v>
      </c>
      <c r="D62" s="11">
        <v>295</v>
      </c>
      <c r="E62" s="11">
        <v>92</v>
      </c>
    </row>
    <row r="63" s="1" customFormat="1" ht="37.5" spans="1:5">
      <c r="A63" s="10" t="s">
        <v>193</v>
      </c>
      <c r="B63" s="10" t="s">
        <v>371</v>
      </c>
      <c r="C63" s="11">
        <v>136</v>
      </c>
      <c r="D63" s="11">
        <v>290</v>
      </c>
      <c r="E63" s="11">
        <v>180</v>
      </c>
    </row>
    <row r="64" s="1" customFormat="1" ht="18.75" spans="1:5">
      <c r="A64" s="10" t="s">
        <v>196</v>
      </c>
      <c r="B64" s="10" t="s">
        <v>39</v>
      </c>
      <c r="C64" s="11">
        <v>291</v>
      </c>
      <c r="D64" s="11">
        <v>0</v>
      </c>
      <c r="E64" s="11">
        <v>0</v>
      </c>
    </row>
    <row r="65" s="1" customFormat="1" ht="37.5" spans="1:5">
      <c r="A65" s="10" t="s">
        <v>200</v>
      </c>
      <c r="B65" s="10" t="s">
        <v>39</v>
      </c>
      <c r="C65" s="11">
        <v>62</v>
      </c>
      <c r="D65" s="11">
        <v>181</v>
      </c>
      <c r="E65" s="11">
        <v>65</v>
      </c>
    </row>
    <row r="66" s="1" customFormat="1" ht="18.75" spans="1:5">
      <c r="A66" s="10" t="s">
        <v>202</v>
      </c>
      <c r="B66" s="10" t="s">
        <v>49</v>
      </c>
      <c r="C66" s="11">
        <v>86</v>
      </c>
      <c r="D66" s="11">
        <v>83</v>
      </c>
      <c r="E66" s="11">
        <v>84</v>
      </c>
    </row>
    <row r="67" s="1" customFormat="1" ht="18.75" spans="1:5">
      <c r="A67" s="10" t="s">
        <v>204</v>
      </c>
      <c r="B67" s="10" t="s">
        <v>49</v>
      </c>
      <c r="C67" s="11">
        <v>79</v>
      </c>
      <c r="D67" s="11">
        <v>75</v>
      </c>
      <c r="E67" s="11">
        <v>75</v>
      </c>
    </row>
    <row r="68" s="1" customFormat="1" ht="18.75" spans="1:5">
      <c r="A68" s="10" t="s">
        <v>206</v>
      </c>
      <c r="B68" s="10" t="s">
        <v>98</v>
      </c>
      <c r="C68" s="11">
        <v>308</v>
      </c>
      <c r="D68" s="11">
        <v>222</v>
      </c>
      <c r="E68" s="11">
        <v>156</v>
      </c>
    </row>
    <row r="69" s="1" customFormat="1" ht="37.5" spans="1:5">
      <c r="A69" s="10" t="s">
        <v>208</v>
      </c>
      <c r="B69" s="10" t="s">
        <v>98</v>
      </c>
      <c r="C69" s="11">
        <v>279</v>
      </c>
      <c r="D69" s="11">
        <v>185</v>
      </c>
      <c r="E69" s="11">
        <v>129</v>
      </c>
    </row>
    <row r="70" s="1" customFormat="1" ht="37.5" spans="1:5">
      <c r="A70" s="10" t="s">
        <v>211</v>
      </c>
      <c r="B70" s="10" t="s">
        <v>212</v>
      </c>
      <c r="C70" s="11">
        <v>89</v>
      </c>
      <c r="D70" s="11">
        <v>56</v>
      </c>
      <c r="E70" s="11">
        <v>0</v>
      </c>
    </row>
    <row r="71" s="1" customFormat="1" ht="18.75" spans="1:5">
      <c r="A71" s="10" t="s">
        <v>214</v>
      </c>
      <c r="B71" s="10" t="s">
        <v>215</v>
      </c>
      <c r="C71" s="11">
        <v>97</v>
      </c>
      <c r="D71" s="11">
        <v>0</v>
      </c>
      <c r="E71" s="11">
        <v>0</v>
      </c>
    </row>
    <row r="72" s="1" customFormat="1" ht="18.75" spans="1:5">
      <c r="A72" s="10" t="s">
        <v>217</v>
      </c>
      <c r="B72" s="10" t="s">
        <v>372</v>
      </c>
      <c r="C72" s="11">
        <v>23</v>
      </c>
      <c r="D72" s="11">
        <v>30</v>
      </c>
      <c r="E72" s="11">
        <v>0</v>
      </c>
    </row>
    <row r="73" s="1" customFormat="1" ht="18.75" spans="1:5">
      <c r="A73" s="10" t="s">
        <v>220</v>
      </c>
      <c r="B73" s="10" t="s">
        <v>79</v>
      </c>
      <c r="C73" s="11">
        <v>67</v>
      </c>
      <c r="D73" s="11">
        <v>64</v>
      </c>
      <c r="E73" s="11">
        <v>0</v>
      </c>
    </row>
    <row r="74" s="1" customFormat="1" ht="56.25" spans="1:5">
      <c r="A74" s="10" t="s">
        <v>222</v>
      </c>
      <c r="B74" s="10" t="s">
        <v>373</v>
      </c>
      <c r="C74" s="11">
        <v>111</v>
      </c>
      <c r="D74" s="11">
        <v>78</v>
      </c>
      <c r="E74" s="11">
        <v>44</v>
      </c>
    </row>
    <row r="75" s="1" customFormat="1" ht="56.25" spans="1:5">
      <c r="A75" s="10" t="s">
        <v>226</v>
      </c>
      <c r="B75" s="10" t="s">
        <v>373</v>
      </c>
      <c r="C75" s="11">
        <v>141</v>
      </c>
      <c r="D75" s="11">
        <v>33</v>
      </c>
      <c r="E75" s="11">
        <v>0</v>
      </c>
    </row>
    <row r="76" s="1" customFormat="1" ht="56.25" spans="1:5">
      <c r="A76" s="10" t="s">
        <v>228</v>
      </c>
      <c r="B76" s="10" t="s">
        <v>374</v>
      </c>
      <c r="C76" s="11">
        <v>7</v>
      </c>
      <c r="D76" s="11">
        <v>7</v>
      </c>
      <c r="E76" s="11">
        <v>7</v>
      </c>
    </row>
    <row r="77" s="1" customFormat="1" ht="18.75" spans="1:5">
      <c r="A77" s="10" t="s">
        <v>231</v>
      </c>
      <c r="B77" s="10" t="s">
        <v>232</v>
      </c>
      <c r="C77" s="11">
        <v>50</v>
      </c>
      <c r="D77" s="11">
        <v>24</v>
      </c>
      <c r="E77" s="11">
        <v>0</v>
      </c>
    </row>
    <row r="78" s="1" customFormat="1" ht="37.5" spans="1:5">
      <c r="A78" s="10" t="s">
        <v>234</v>
      </c>
      <c r="B78" s="10" t="s">
        <v>232</v>
      </c>
      <c r="C78" s="11">
        <v>179</v>
      </c>
      <c r="D78" s="11">
        <v>134</v>
      </c>
      <c r="E78" s="11">
        <v>84</v>
      </c>
    </row>
    <row r="79" s="1" customFormat="1" ht="18.75" spans="1:5">
      <c r="A79" s="10" t="s">
        <v>236</v>
      </c>
      <c r="B79" s="10" t="s">
        <v>49</v>
      </c>
      <c r="C79" s="11">
        <v>54</v>
      </c>
      <c r="D79" s="11">
        <v>57</v>
      </c>
      <c r="E79" s="11">
        <v>55</v>
      </c>
    </row>
    <row r="80" s="1" customFormat="1" ht="18.75" spans="1:5">
      <c r="A80" s="10" t="s">
        <v>238</v>
      </c>
      <c r="B80" s="10" t="s">
        <v>39</v>
      </c>
      <c r="C80" s="11">
        <v>148</v>
      </c>
      <c r="D80" s="11">
        <v>134</v>
      </c>
      <c r="E80" s="11">
        <v>0</v>
      </c>
    </row>
    <row r="81" s="1" customFormat="1" ht="18.75" spans="1:5">
      <c r="A81" s="10" t="s">
        <v>240</v>
      </c>
      <c r="B81" s="10" t="s">
        <v>98</v>
      </c>
      <c r="C81" s="11">
        <v>58</v>
      </c>
      <c r="D81" s="11">
        <v>50</v>
      </c>
      <c r="E81" s="11">
        <v>0</v>
      </c>
    </row>
    <row r="82" s="1" customFormat="1" ht="37.5" spans="1:5">
      <c r="A82" s="10" t="s">
        <v>243</v>
      </c>
      <c r="B82" s="10" t="s">
        <v>244</v>
      </c>
      <c r="C82" s="11">
        <v>104</v>
      </c>
      <c r="D82" s="11">
        <v>0</v>
      </c>
      <c r="E82" s="11">
        <v>0</v>
      </c>
    </row>
    <row r="83" s="1" customFormat="1" ht="37.5" spans="1:5">
      <c r="A83" s="10" t="s">
        <v>246</v>
      </c>
      <c r="B83" s="10" t="s">
        <v>79</v>
      </c>
      <c r="C83" s="11">
        <v>204</v>
      </c>
      <c r="D83" s="11">
        <v>142</v>
      </c>
      <c r="E83" s="11">
        <v>0</v>
      </c>
    </row>
    <row r="84" s="1" customFormat="1" ht="18.75" spans="1:5">
      <c r="A84" s="10" t="s">
        <v>248</v>
      </c>
      <c r="B84" s="10" t="s">
        <v>43</v>
      </c>
      <c r="C84" s="11">
        <v>276</v>
      </c>
      <c r="D84" s="11">
        <v>171</v>
      </c>
      <c r="E84" s="11">
        <v>140</v>
      </c>
    </row>
    <row r="85" s="1" customFormat="1" ht="37.5" spans="1:5">
      <c r="A85" s="10" t="s">
        <v>250</v>
      </c>
      <c r="B85" s="10" t="s">
        <v>49</v>
      </c>
      <c r="C85" s="11">
        <v>227</v>
      </c>
      <c r="D85" s="11">
        <v>120</v>
      </c>
      <c r="E85" s="11">
        <v>136</v>
      </c>
    </row>
    <row r="86" s="1" customFormat="1" ht="18.75" spans="1:5">
      <c r="A86" s="10" t="s">
        <v>252</v>
      </c>
      <c r="B86" s="10" t="s">
        <v>98</v>
      </c>
      <c r="C86" s="11">
        <v>65</v>
      </c>
      <c r="D86" s="11">
        <v>39</v>
      </c>
      <c r="E86" s="11">
        <v>0</v>
      </c>
    </row>
    <row r="87" s="1" customFormat="1" ht="37.5" spans="1:5">
      <c r="A87" s="10" t="s">
        <v>254</v>
      </c>
      <c r="B87" s="10" t="s">
        <v>98</v>
      </c>
      <c r="C87" s="11">
        <v>253</v>
      </c>
      <c r="D87" s="11">
        <v>139</v>
      </c>
      <c r="E87" s="11">
        <v>102</v>
      </c>
    </row>
    <row r="88" s="1" customFormat="1" ht="18.75" spans="1:5">
      <c r="A88" s="10" t="s">
        <v>257</v>
      </c>
      <c r="B88" s="10" t="s">
        <v>39</v>
      </c>
      <c r="C88" s="11">
        <v>137</v>
      </c>
      <c r="D88" s="11">
        <v>104</v>
      </c>
      <c r="E88" s="11">
        <v>0</v>
      </c>
    </row>
    <row r="89" s="1" customFormat="1" ht="18.75" spans="1:5">
      <c r="A89" s="10" t="s">
        <v>259</v>
      </c>
      <c r="B89" s="10" t="s">
        <v>39</v>
      </c>
      <c r="C89" s="11">
        <v>95</v>
      </c>
      <c r="D89" s="11">
        <v>88</v>
      </c>
      <c r="E89" s="11">
        <v>87</v>
      </c>
    </row>
    <row r="90" s="1" customFormat="1" ht="37.5" spans="1:5">
      <c r="A90" s="10" t="s">
        <v>261</v>
      </c>
      <c r="B90" s="10" t="s">
        <v>79</v>
      </c>
      <c r="C90" s="11">
        <v>32</v>
      </c>
      <c r="D90" s="11">
        <v>33</v>
      </c>
      <c r="E90" s="11">
        <v>0</v>
      </c>
    </row>
    <row r="91" s="1" customFormat="1" ht="56.25" spans="1:5">
      <c r="A91" s="10" t="s">
        <v>263</v>
      </c>
      <c r="B91" s="10" t="s">
        <v>369</v>
      </c>
      <c r="C91" s="11">
        <v>51</v>
      </c>
      <c r="D91" s="11">
        <v>51</v>
      </c>
      <c r="E91" s="11">
        <v>51</v>
      </c>
    </row>
    <row r="92" s="1" customFormat="1" ht="37.5" spans="1:5">
      <c r="A92" s="10" t="s">
        <v>265</v>
      </c>
      <c r="B92" s="10" t="s">
        <v>79</v>
      </c>
      <c r="C92" s="11">
        <v>15</v>
      </c>
      <c r="D92" s="11">
        <v>15</v>
      </c>
      <c r="E92" s="11">
        <v>15</v>
      </c>
    </row>
    <row r="93" s="1" customFormat="1" ht="18.75" spans="1:5">
      <c r="A93" s="10" t="s">
        <v>267</v>
      </c>
      <c r="B93" s="10" t="s">
        <v>49</v>
      </c>
      <c r="C93" s="11">
        <v>150</v>
      </c>
      <c r="D93" s="11">
        <v>150</v>
      </c>
      <c r="E93" s="11">
        <v>0</v>
      </c>
    </row>
    <row r="94" s="1" customFormat="1" ht="18.75" spans="1:5">
      <c r="A94" s="10" t="s">
        <v>269</v>
      </c>
      <c r="B94" s="10" t="s">
        <v>39</v>
      </c>
      <c r="C94" s="11">
        <v>179</v>
      </c>
      <c r="D94" s="11">
        <v>186</v>
      </c>
      <c r="E94" s="11">
        <v>186</v>
      </c>
    </row>
    <row r="95" s="1" customFormat="1" ht="18.75" spans="1:5">
      <c r="A95" s="10" t="s">
        <v>271</v>
      </c>
      <c r="B95" s="10" t="s">
        <v>272</v>
      </c>
      <c r="C95" s="11">
        <v>44</v>
      </c>
      <c r="D95" s="11">
        <v>45</v>
      </c>
      <c r="E95" s="11">
        <v>44</v>
      </c>
    </row>
    <row r="96" s="1" customFormat="1" ht="37.5" spans="1:5">
      <c r="A96" s="10" t="s">
        <v>275</v>
      </c>
      <c r="B96" s="10" t="s">
        <v>276</v>
      </c>
      <c r="C96" s="11">
        <v>28</v>
      </c>
      <c r="D96" s="11">
        <v>0</v>
      </c>
      <c r="E96" s="11">
        <v>0</v>
      </c>
    </row>
    <row r="97" s="1" customFormat="1" ht="56.25" spans="1:5">
      <c r="A97" s="10" t="s">
        <v>278</v>
      </c>
      <c r="B97" s="10" t="s">
        <v>367</v>
      </c>
      <c r="C97" s="11">
        <v>20</v>
      </c>
      <c r="D97" s="11">
        <v>0</v>
      </c>
      <c r="E97" s="11">
        <v>0</v>
      </c>
    </row>
    <row r="98" s="1" customFormat="1" ht="37.5" spans="1:5">
      <c r="A98" s="10" t="s">
        <v>280</v>
      </c>
      <c r="B98" s="10" t="s">
        <v>244</v>
      </c>
      <c r="C98" s="11">
        <v>11</v>
      </c>
      <c r="D98" s="11">
        <v>9</v>
      </c>
      <c r="E98" s="11">
        <v>0</v>
      </c>
    </row>
    <row r="99" s="1" customFormat="1" ht="18.75" spans="1:5">
      <c r="A99" s="10" t="s">
        <v>282</v>
      </c>
      <c r="B99" s="10" t="s">
        <v>79</v>
      </c>
      <c r="C99" s="11">
        <v>36</v>
      </c>
      <c r="D99" s="11">
        <v>0</v>
      </c>
      <c r="E99" s="11">
        <v>0</v>
      </c>
    </row>
    <row r="100" s="1" customFormat="1" ht="18.75" spans="1:5">
      <c r="A100" s="10" t="s">
        <v>284</v>
      </c>
      <c r="B100" s="10" t="s">
        <v>79</v>
      </c>
      <c r="C100" s="11">
        <v>37</v>
      </c>
      <c r="D100" s="11">
        <v>0</v>
      </c>
      <c r="E100" s="11">
        <v>0</v>
      </c>
    </row>
    <row r="101" s="1" customFormat="1" ht="18.75" spans="1:5">
      <c r="A101" s="10" t="s">
        <v>286</v>
      </c>
      <c r="B101" s="10" t="s">
        <v>43</v>
      </c>
      <c r="C101" s="11">
        <v>40</v>
      </c>
      <c r="D101" s="11">
        <v>0</v>
      </c>
      <c r="E101" s="11">
        <v>0</v>
      </c>
    </row>
    <row r="102" s="1" customFormat="1" ht="37.5" spans="1:5">
      <c r="A102" s="10" t="s">
        <v>288</v>
      </c>
      <c r="B102" s="10" t="s">
        <v>371</v>
      </c>
      <c r="C102" s="11">
        <v>102</v>
      </c>
      <c r="D102" s="11">
        <v>0</v>
      </c>
      <c r="E102" s="11">
        <v>0</v>
      </c>
    </row>
    <row r="103" s="1" customFormat="1" ht="18.75" spans="1:5">
      <c r="A103" s="10" t="s">
        <v>290</v>
      </c>
      <c r="B103" s="10" t="s">
        <v>112</v>
      </c>
      <c r="C103" s="11">
        <v>3</v>
      </c>
      <c r="D103" s="11">
        <v>5</v>
      </c>
      <c r="E103" s="11">
        <v>0</v>
      </c>
    </row>
    <row r="104" s="1" customFormat="1" ht="18.75" spans="1:5">
      <c r="A104" s="10" t="s">
        <v>294</v>
      </c>
      <c r="B104" s="10" t="s">
        <v>112</v>
      </c>
      <c r="C104" s="11">
        <v>10</v>
      </c>
      <c r="D104" s="11">
        <v>9</v>
      </c>
      <c r="E104" s="11">
        <v>0</v>
      </c>
    </row>
    <row r="105" s="1" customFormat="1" ht="56.25" spans="1:5">
      <c r="A105" s="10" t="s">
        <v>296</v>
      </c>
      <c r="B105" s="10" t="s">
        <v>375</v>
      </c>
      <c r="C105" s="11">
        <v>23</v>
      </c>
      <c r="D105" s="11">
        <v>0</v>
      </c>
      <c r="E105" s="11">
        <v>0</v>
      </c>
    </row>
    <row r="106" s="1" customFormat="1" ht="18.75" spans="1:5">
      <c r="A106" s="10" t="s">
        <v>299</v>
      </c>
      <c r="B106" s="10" t="s">
        <v>49</v>
      </c>
      <c r="C106" s="11">
        <v>23</v>
      </c>
      <c r="D106" s="11">
        <v>17</v>
      </c>
      <c r="E106" s="11">
        <v>0</v>
      </c>
    </row>
    <row r="107" s="1" customFormat="1" ht="18.75" spans="1:5">
      <c r="A107" s="10" t="s">
        <v>301</v>
      </c>
      <c r="B107" s="10" t="s">
        <v>49</v>
      </c>
      <c r="C107" s="11">
        <v>25</v>
      </c>
      <c r="D107" s="11">
        <v>19</v>
      </c>
      <c r="E107" s="11">
        <v>0</v>
      </c>
    </row>
    <row r="108" s="1" customFormat="1" ht="18.75" spans="1:5">
      <c r="A108" s="10" t="s">
        <v>303</v>
      </c>
      <c r="B108" s="10" t="s">
        <v>39</v>
      </c>
      <c r="C108" s="11">
        <v>66</v>
      </c>
      <c r="D108" s="11">
        <v>0</v>
      </c>
      <c r="E108" s="11">
        <v>0</v>
      </c>
    </row>
    <row r="109" s="1" customFormat="1" ht="18.75" spans="1:5">
      <c r="A109" s="10" t="s">
        <v>305</v>
      </c>
      <c r="B109" s="10" t="s">
        <v>39</v>
      </c>
      <c r="C109" s="11">
        <v>81</v>
      </c>
      <c r="D109" s="11">
        <v>0</v>
      </c>
      <c r="E109" s="11">
        <v>0</v>
      </c>
    </row>
    <row r="110" s="1" customFormat="1" ht="18.75" spans="1:5">
      <c r="A110" s="10" t="s">
        <v>307</v>
      </c>
      <c r="B110" s="10" t="s">
        <v>39</v>
      </c>
      <c r="C110" s="11">
        <v>80</v>
      </c>
      <c r="D110" s="11">
        <v>84</v>
      </c>
      <c r="E110" s="11">
        <v>0</v>
      </c>
    </row>
    <row r="111" s="1" customFormat="1" ht="18.75" spans="1:5">
      <c r="A111" s="10" t="s">
        <v>309</v>
      </c>
      <c r="B111" s="10" t="s">
        <v>39</v>
      </c>
      <c r="C111" s="11">
        <v>54</v>
      </c>
      <c r="D111" s="11">
        <v>32</v>
      </c>
      <c r="E111" s="11">
        <v>0</v>
      </c>
    </row>
    <row r="112" s="1" customFormat="1" ht="18.75" spans="1:5">
      <c r="A112" s="10" t="s">
        <v>311</v>
      </c>
      <c r="B112" s="10" t="s">
        <v>39</v>
      </c>
      <c r="C112" s="11">
        <v>58</v>
      </c>
      <c r="D112" s="11">
        <v>21</v>
      </c>
      <c r="E112" s="11">
        <v>0</v>
      </c>
    </row>
    <row r="113" s="1" customFormat="1" ht="18.75" spans="1:5">
      <c r="A113" s="10" t="s">
        <v>313</v>
      </c>
      <c r="B113" s="10" t="s">
        <v>39</v>
      </c>
      <c r="C113" s="11">
        <v>58</v>
      </c>
      <c r="D113" s="11">
        <v>23</v>
      </c>
      <c r="E113" s="11">
        <v>0</v>
      </c>
    </row>
    <row r="114" s="1" customFormat="1" ht="18.75" spans="1:5">
      <c r="A114" s="10" t="s">
        <v>315</v>
      </c>
      <c r="B114" s="10" t="s">
        <v>39</v>
      </c>
      <c r="C114" s="11">
        <v>8</v>
      </c>
      <c r="D114" s="11">
        <v>8</v>
      </c>
      <c r="E114" s="11">
        <v>0</v>
      </c>
    </row>
    <row r="115" s="1" customFormat="1" ht="18.75" spans="1:5">
      <c r="A115" s="10" t="s">
        <v>317</v>
      </c>
      <c r="B115" s="10" t="s">
        <v>39</v>
      </c>
      <c r="C115" s="11">
        <v>13</v>
      </c>
      <c r="D115" s="11">
        <v>0</v>
      </c>
      <c r="E115" s="11">
        <v>0</v>
      </c>
    </row>
    <row r="116" s="1" customFormat="1" ht="18.75" spans="1:5">
      <c r="A116" s="10" t="s">
        <v>319</v>
      </c>
      <c r="B116" s="10" t="s">
        <v>39</v>
      </c>
      <c r="C116" s="11">
        <v>15</v>
      </c>
      <c r="D116" s="11">
        <v>0</v>
      </c>
      <c r="E116" s="11">
        <v>0</v>
      </c>
    </row>
    <row r="117" s="1" customFormat="1" ht="18.75" spans="1:5">
      <c r="A117" s="10" t="s">
        <v>321</v>
      </c>
      <c r="B117" s="10" t="s">
        <v>39</v>
      </c>
      <c r="C117" s="11">
        <v>24</v>
      </c>
      <c r="D117" s="11">
        <v>0</v>
      </c>
      <c r="E117" s="11">
        <v>0</v>
      </c>
    </row>
    <row r="118" s="1" customFormat="1" ht="37.5" spans="1:5">
      <c r="A118" s="10" t="s">
        <v>323</v>
      </c>
      <c r="B118" s="10" t="s">
        <v>98</v>
      </c>
      <c r="C118" s="11">
        <v>54</v>
      </c>
      <c r="D118" s="11">
        <v>0</v>
      </c>
      <c r="E118" s="11">
        <v>0</v>
      </c>
    </row>
    <row r="119" s="1" customFormat="1" ht="37.5" spans="1:5">
      <c r="A119" s="10" t="s">
        <v>325</v>
      </c>
      <c r="B119" s="10" t="s">
        <v>98</v>
      </c>
      <c r="C119" s="11">
        <v>26</v>
      </c>
      <c r="D119" s="11">
        <v>29</v>
      </c>
      <c r="E119" s="11">
        <v>0</v>
      </c>
    </row>
    <row r="120" s="1" customFormat="1" ht="18.75" spans="1:5">
      <c r="A120" s="10" t="s">
        <v>327</v>
      </c>
      <c r="B120" s="10" t="s">
        <v>98</v>
      </c>
      <c r="C120" s="11">
        <v>21</v>
      </c>
      <c r="D120" s="11">
        <v>24</v>
      </c>
      <c r="E120" s="11">
        <v>0</v>
      </c>
    </row>
    <row r="121" s="1" customFormat="1" ht="18.75" spans="1:5">
      <c r="A121" s="10" t="s">
        <v>329</v>
      </c>
      <c r="B121" s="10" t="s">
        <v>98</v>
      </c>
      <c r="C121" s="11">
        <v>42</v>
      </c>
      <c r="D121" s="11">
        <v>39</v>
      </c>
      <c r="E121" s="11">
        <v>0</v>
      </c>
    </row>
    <row r="122" s="1" customFormat="1" ht="37.5" spans="1:5">
      <c r="A122" s="10" t="s">
        <v>331</v>
      </c>
      <c r="B122" s="10" t="s">
        <v>332</v>
      </c>
      <c r="C122" s="11">
        <v>21</v>
      </c>
      <c r="D122" s="11">
        <v>0</v>
      </c>
      <c r="E122" s="11">
        <v>0</v>
      </c>
    </row>
    <row r="123" s="1" customFormat="1" ht="56.25" spans="1:5">
      <c r="A123" s="10" t="s">
        <v>334</v>
      </c>
      <c r="B123" s="10" t="s">
        <v>335</v>
      </c>
      <c r="C123" s="11">
        <v>16</v>
      </c>
      <c r="D123" s="11">
        <v>0</v>
      </c>
      <c r="E123" s="11">
        <v>0</v>
      </c>
    </row>
    <row r="124" s="1" customFormat="1" ht="37.5" spans="1:5">
      <c r="A124" s="10" t="s">
        <v>337</v>
      </c>
      <c r="B124" s="10" t="s">
        <v>376</v>
      </c>
      <c r="C124" s="11">
        <v>29</v>
      </c>
      <c r="D124" s="11">
        <v>0</v>
      </c>
      <c r="E124" s="11">
        <v>0</v>
      </c>
    </row>
    <row r="125" s="1" customFormat="1" ht="37.5" spans="1:5">
      <c r="A125" s="10" t="s">
        <v>340</v>
      </c>
      <c r="B125" s="10" t="s">
        <v>341</v>
      </c>
      <c r="C125" s="11">
        <v>11</v>
      </c>
      <c r="D125" s="11">
        <v>0</v>
      </c>
      <c r="E125" s="11">
        <v>0</v>
      </c>
    </row>
    <row r="126" s="1" customFormat="1" ht="37.5" spans="1:5">
      <c r="A126" s="10" t="s">
        <v>343</v>
      </c>
      <c r="B126" s="10" t="s">
        <v>341</v>
      </c>
      <c r="C126" s="11">
        <v>11</v>
      </c>
      <c r="D126" s="11">
        <v>0</v>
      </c>
      <c r="E126" s="11">
        <v>0</v>
      </c>
    </row>
    <row r="127" s="1" customFormat="1" ht="56.25" spans="1:5">
      <c r="A127" s="10" t="s">
        <v>344</v>
      </c>
      <c r="B127" s="10" t="s">
        <v>377</v>
      </c>
      <c r="C127" s="11">
        <v>14</v>
      </c>
      <c r="D127" s="11">
        <v>0</v>
      </c>
      <c r="E127" s="11">
        <v>0</v>
      </c>
    </row>
    <row r="128" s="1" customFormat="1" ht="56.25" spans="1:5">
      <c r="A128" s="10" t="s">
        <v>348</v>
      </c>
      <c r="B128" s="10" t="s">
        <v>377</v>
      </c>
      <c r="C128" s="11">
        <v>16</v>
      </c>
      <c r="D128" s="11">
        <v>0</v>
      </c>
      <c r="E128" s="11">
        <v>0</v>
      </c>
    </row>
    <row r="129" s="1" customFormat="1" ht="56.25" spans="1:5">
      <c r="A129" s="10" t="s">
        <v>350</v>
      </c>
      <c r="B129" s="10" t="s">
        <v>377</v>
      </c>
      <c r="C129" s="11">
        <v>20</v>
      </c>
      <c r="D129" s="11">
        <v>0</v>
      </c>
      <c r="E129" s="11">
        <v>0</v>
      </c>
    </row>
    <row r="130" s="1" customFormat="1" ht="56.25" spans="1:5">
      <c r="A130" s="10" t="s">
        <v>352</v>
      </c>
      <c r="B130" s="10" t="s">
        <v>373</v>
      </c>
      <c r="C130" s="11">
        <v>29</v>
      </c>
      <c r="D130" s="11">
        <v>17</v>
      </c>
      <c r="E130" s="11">
        <v>0</v>
      </c>
    </row>
    <row r="131" s="1" customFormat="1" ht="56.25" spans="1:5">
      <c r="A131" s="10" t="s">
        <v>354</v>
      </c>
      <c r="B131" s="10" t="s">
        <v>373</v>
      </c>
      <c r="C131" s="11">
        <v>24</v>
      </c>
      <c r="D131" s="11">
        <v>23</v>
      </c>
      <c r="E131" s="11">
        <v>0</v>
      </c>
    </row>
    <row r="132" s="1" customFormat="1" ht="56.25" spans="1:5">
      <c r="A132" s="10" t="s">
        <v>356</v>
      </c>
      <c r="B132" s="10" t="s">
        <v>378</v>
      </c>
      <c r="C132" s="11">
        <v>9</v>
      </c>
      <c r="D132" s="11">
        <v>11</v>
      </c>
      <c r="E132" s="11">
        <v>11</v>
      </c>
    </row>
    <row r="133" s="1" customFormat="1" ht="56.25" spans="1:5">
      <c r="A133" s="10" t="s">
        <v>359</v>
      </c>
      <c r="B133" s="10" t="s">
        <v>374</v>
      </c>
      <c r="C133" s="11">
        <v>16</v>
      </c>
      <c r="D133" s="11">
        <v>13</v>
      </c>
      <c r="E133" s="11">
        <v>13</v>
      </c>
    </row>
  </sheetData>
  <autoFilter ref="A5:XFD133">
    <extLst/>
  </autoFilter>
  <mergeCells count="4">
    <mergeCell ref="A2:E2"/>
    <mergeCell ref="C4:E4"/>
    <mergeCell ref="A4:A5"/>
    <mergeCell ref="B4:B5"/>
  </mergeCells>
  <pageMargins left="0.590277777777778" right="0.590277777777778" top="0.590277777777778" bottom="0.590277777777778" header="0.5" footer="0.5"/>
  <pageSetup paperSize="9" scale="6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2026年</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张轲</cp:lastModifiedBy>
  <dcterms:created xsi:type="dcterms:W3CDTF">2015-08-07T15:31:00Z</dcterms:created>
  <cp:lastPrinted>2025-08-17T15:00:00Z</cp:lastPrinted>
  <dcterms:modified xsi:type="dcterms:W3CDTF">2025-10-11T14:19:12Z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2052-11.8.2.11763</vt:lpwstr>
  </property>
  <property fmtid="{D5CDD505-2E9C-101B-9397-08002B2CF9AE}" pid="3" name="ICV">
    <vt:lpwstr>67EA1A657DC924323D82E7680E13EC9B</vt:lpwstr>
  </property>
</Properties>
</file>